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thiag\Desktop\REGISTRO EMPRESA OCEANO\LICITAÇÕES\AGROLANDIA - 2808\"/>
    </mc:Choice>
  </mc:AlternateContent>
  <xr:revisionPtr revIDLastSave="0" documentId="8_{980A9FEA-5FE5-4DF4-B25A-4E0930E5BD75}" xr6:coauthVersionLast="47" xr6:coauthVersionMax="47" xr10:uidLastSave="{00000000-0000-0000-0000-000000000000}"/>
  <bookViews>
    <workbookView xWindow="-120" yWindow="-120" windowWidth="20730" windowHeight="11160" tabRatio="903" xr2:uid="{00000000-000D-0000-FFFF-FFFF00000000}"/>
  </bookViews>
  <sheets>
    <sheet name="orcamento" sheetId="1" r:id="rId1"/>
    <sheet name="cronograma" sheetId="2" r:id="rId2"/>
    <sheet name="BDI" sheetId="18" r:id="rId3"/>
    <sheet name="composições" sheetId="19" r:id="rId4"/>
    <sheet name="Mob e Desmob" sheetId="33" r:id="rId5"/>
    <sheet name="Quantitativo" sheetId="20" r:id="rId6"/>
    <sheet name="MERCADO" sheetId="31" r:id="rId7"/>
  </sheets>
  <definedNames>
    <definedName name="_xlnm.Print_Area" localSheetId="2">BDI!$B$2:$E$41</definedName>
    <definedName name="_xlnm.Print_Area" localSheetId="3">composições!$B$1:$I$166</definedName>
    <definedName name="_xlnm.Print_Area" localSheetId="1">cronograma!$B$8:$K$30</definedName>
    <definedName name="_xlnm.Print_Area" localSheetId="6">MERCADO!$B$25:$L$51</definedName>
    <definedName name="_xlnm.Print_Area" localSheetId="4">'Mob e Desmob'!$B$1:$L$50</definedName>
    <definedName name="_xlnm.Print_Area" localSheetId="0">orcamento!$J$1:$T$62</definedName>
    <definedName name="_xlnm.Print_Area" localSheetId="5">Quantitativo!$A$1:$I$67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0" i="33" l="1"/>
  <c r="J48" i="33"/>
  <c r="J47" i="33"/>
  <c r="G166" i="19"/>
  <c r="G164" i="19"/>
  <c r="G163" i="19"/>
  <c r="B41" i="18"/>
  <c r="B39" i="18"/>
  <c r="B38" i="18"/>
  <c r="J22" i="2"/>
  <c r="H22" i="2"/>
  <c r="F22" i="2"/>
  <c r="J21" i="2"/>
  <c r="H21" i="2"/>
  <c r="F21" i="2"/>
  <c r="J18" i="2"/>
  <c r="H18" i="2"/>
  <c r="F18" i="2"/>
  <c r="D22" i="2"/>
  <c r="D18" i="2"/>
  <c r="G30" i="2"/>
  <c r="G28" i="2"/>
  <c r="Y26" i="1"/>
  <c r="O30" i="1"/>
  <c r="Q30" i="1" s="1"/>
  <c r="R30" i="1" s="1"/>
  <c r="Q28" i="1"/>
  <c r="R28" i="1" s="1"/>
  <c r="W28" i="1"/>
  <c r="Y28" i="1" s="1"/>
  <c r="AA28" i="1" s="1"/>
  <c r="R24" i="1" l="1"/>
  <c r="R53" i="1" s="1"/>
  <c r="Z24" i="1" l="1"/>
  <c r="W26" i="1"/>
  <c r="AB24" i="1" l="1"/>
  <c r="Z26" i="1"/>
</calcChain>
</file>

<file path=xl/sharedStrings.xml><?xml version="1.0" encoding="utf-8"?>
<sst xmlns="http://schemas.openxmlformats.org/spreadsheetml/2006/main" count="1297" uniqueCount="405">
  <si>
    <t xml:space="preserve">ITEM  </t>
  </si>
  <si>
    <t>DESCRIÇÃO</t>
  </si>
  <si>
    <t>UN</t>
  </si>
  <si>
    <t>QUANT</t>
  </si>
  <si>
    <t>TOTAL</t>
  </si>
  <si>
    <t>ITEM</t>
  </si>
  <si>
    <t>%</t>
  </si>
  <si>
    <t>TOTAL ACUMULADO</t>
  </si>
  <si>
    <t>ONDE:</t>
  </si>
  <si>
    <t>BDI =</t>
  </si>
  <si>
    <t>∑</t>
  </si>
  <si>
    <t>M</t>
  </si>
  <si>
    <t>M2</t>
  </si>
  <si>
    <t>H</t>
  </si>
  <si>
    <t>M3</t>
  </si>
  <si>
    <t>CHP</t>
  </si>
  <si>
    <t>T</t>
  </si>
  <si>
    <t>M3XKM</t>
  </si>
  <si>
    <t>CHI</t>
  </si>
  <si>
    <t>Unidade</t>
  </si>
  <si>
    <t>CÓDIGO</t>
  </si>
  <si>
    <t>FONTE</t>
  </si>
  <si>
    <t>COMPOSIÇÃO</t>
  </si>
  <si>
    <t>SINALIZAÇÃO VIÁRIA</t>
  </si>
  <si>
    <t>DRENAGEM PLUVIAL</t>
  </si>
  <si>
    <t>MPA009</t>
  </si>
  <si>
    <t>MPA020</t>
  </si>
  <si>
    <t>Empresas</t>
  </si>
  <si>
    <t>Descrição</t>
  </si>
  <si>
    <t>O valor do BDI é obtido pela fórmula e taxas abaixo</t>
  </si>
  <si>
    <t xml:space="preserve">FÓRMULA BDI </t>
  </si>
  <si>
    <t>BDI=</t>
  </si>
  <si>
    <t xml:space="preserve"> (1+AC+S+R+G)(1+DF)(1+L)  </t>
  </si>
  <si>
    <t>_______________________________________</t>
  </si>
  <si>
    <t>(1-I)</t>
  </si>
  <si>
    <t>AC= taxa de administração central</t>
  </si>
  <si>
    <t>S=taxa de seguros</t>
  </si>
  <si>
    <t>R=taxa de riscos</t>
  </si>
  <si>
    <t>G=taxa de garantias</t>
  </si>
  <si>
    <t>DF=taxa de despesas financeiras</t>
  </si>
  <si>
    <t>L=taxa de lucro / remuneração</t>
  </si>
  <si>
    <t>I1: PIS e COFINS</t>
  </si>
  <si>
    <t>I2: ISSQN (conforme legislação municipal)</t>
  </si>
  <si>
    <t>TEMOS ENTÃO ENTRANDO COM OS DADOS NA FÓRMULA</t>
  </si>
  <si>
    <t>CPA009</t>
  </si>
  <si>
    <t>Chapisco traço 1:4 (cimento e areia media), espessura 0,5cm, preparo manual da argamassa</t>
  </si>
  <si>
    <t>Reboco argamassa traço 1:2 (cal e areia fina), espessura 0,5cm, preparo mecânico da argamassa</t>
  </si>
  <si>
    <t>Reaterro apiloado (manual)</t>
  </si>
  <si>
    <t>Grelha de Concreto</t>
  </si>
  <si>
    <t>AUXILIAR DE TOPÓGRAFO COM ENCARGOS COMPLEMENTARES</t>
  </si>
  <si>
    <t>NIVELADOR COM ENCARGOS COMPLEMENTARES</t>
  </si>
  <si>
    <t>PEDREIRO COM ENCARGOS COMPLEMENTARES</t>
  </si>
  <si>
    <t>SERRALHEIRO COM ENCARGOS COMPLEMENTARES</t>
  </si>
  <si>
    <t>SERVENTE COM ENCARGOS COMPLEMENTARES</t>
  </si>
  <si>
    <t xml:space="preserve">∑ </t>
  </si>
  <si>
    <t>Locação da obra com uso de equipamentos topográficos, inclusive topógrafo</t>
  </si>
  <si>
    <t>Placa de identificação da obra (PADRÃO DO CONVENIO)  em aço galvanizado e armação de madeira</t>
  </si>
  <si>
    <t>PAVIMENTAÇÃO ASFÁLTICA</t>
  </si>
  <si>
    <t>MEIO FIO</t>
  </si>
  <si>
    <t>Uni.</t>
  </si>
  <si>
    <t>Cód.</t>
  </si>
  <si>
    <t>Coefi.</t>
  </si>
  <si>
    <t>Valor uni.</t>
  </si>
  <si>
    <t>Fonte</t>
  </si>
  <si>
    <t>Valor s/BDI</t>
  </si>
  <si>
    <t>DESCRIÇÃO DO CÁLCULO</t>
  </si>
  <si>
    <t xml:space="preserve">Somatório das àreas de pavimentação </t>
  </si>
  <si>
    <t>Área da Placa padrão convênio</t>
  </si>
  <si>
    <t>Volume              (m³)</t>
  </si>
  <si>
    <t>Quantidade  (un)</t>
  </si>
  <si>
    <t>Fator de empolamento</t>
  </si>
  <si>
    <t>Somatório dos comprimentos em planta</t>
  </si>
  <si>
    <t>Somatório das unidades em planta</t>
  </si>
  <si>
    <t xml:space="preserve">Somatório dos comprimentos de meio fio a serem removidos </t>
  </si>
  <si>
    <t>Servente com encargos complementares</t>
  </si>
  <si>
    <t>Área de pavimentação retirada em AutoCad</t>
  </si>
  <si>
    <t>Área               (m²)</t>
  </si>
  <si>
    <t>Espessura              (m)</t>
  </si>
  <si>
    <t>Peso Especifico              (t)</t>
  </si>
  <si>
    <t>Comprimento               (m)</t>
  </si>
  <si>
    <t>Transporte de CAUQ considerando a Usina mais próxima</t>
  </si>
  <si>
    <t>Largura               (m)</t>
  </si>
  <si>
    <t>Comprimento da faixa x Largura da faixa</t>
  </si>
  <si>
    <t xml:space="preserve">Área retirada do AutoCad </t>
  </si>
  <si>
    <t>Área do simbolo        (m²)</t>
  </si>
  <si>
    <t>Área do símbolo x quantidade</t>
  </si>
  <si>
    <t>Somatório de unidades retirada do projeto</t>
  </si>
  <si>
    <t>1º MES</t>
  </si>
  <si>
    <t>2º MES</t>
  </si>
  <si>
    <t>3º MES</t>
  </si>
  <si>
    <t>DESENHISTA PROJETISTA COM ENCARGOS COMPLEMENTARES</t>
  </si>
  <si>
    <t>ENCARREGADO GERAL COM ENCARGOS COMPLEMENTARES</t>
  </si>
  <si>
    <t>ENGENHEIRO CIVIL DE OBRA PLENO COM ENCARGOS COMPLEMENTARES</t>
  </si>
  <si>
    <t>MESTRE DE OBRAS COM ENCARGOS COMPLEMENTARES</t>
  </si>
  <si>
    <t>SERVIÇOS INICIAIS</t>
  </si>
  <si>
    <t>Argamassa cimento/areia 1:3 preparo manual</t>
  </si>
  <si>
    <t>Areia Media</t>
  </si>
  <si>
    <t>Placa de sinalização de obra em aço galvanizado e armação de madeira (área de 2 unidades)</t>
  </si>
  <si>
    <t xml:space="preserve">Área da Placa x numero de unidades </t>
  </si>
  <si>
    <t xml:space="preserve">I=taxa de incidência de impostos </t>
  </si>
  <si>
    <t>MINICARREGADEIRA SOBRE RODAS POTENCIA 47HP CAPACIDADE OPERACAO 646 KG, COM VASSOURA MECÂNICA ACOPLADA - CHP DIURNO. AF_03/2017</t>
  </si>
  <si>
    <t>MINICARREGADEIRA SOBRE RODAS POTENCIA 47HP CAPACIDADE OPERACAO 646 KG, COM VASSOURA MECÂNICA ACOPLADA - CHI DIURNO. AF_03/2017</t>
  </si>
  <si>
    <t xml:space="preserve">Parafuso de ferro galvanizado, sextavado, com rosca interna, acompanha porca e arruela </t>
  </si>
  <si>
    <t xml:space="preserve">Placa de Sinalização em chapa de aço, com pintura totalmente refletiva </t>
  </si>
  <si>
    <t>Barra de ferro galvanizado, barra chata, 1" x 3/16" (l x e)</t>
  </si>
  <si>
    <t>Servente, com engargos complementares</t>
  </si>
  <si>
    <t>Serralheiro, com engargos complementares</t>
  </si>
  <si>
    <t>Concreto magro para base do poste c/ lançamento e adensamento</t>
  </si>
  <si>
    <t xml:space="preserve">Pintura de ligação RR-2C taxa de 0,8 l/m2 com limpeza da superficie, com uso de espargidor, trator de pneus, incluindo operador e materiais </t>
  </si>
  <si>
    <t>Meio fio Pré Moldado de concreto Tipo 1 (arredondado) (6x10)x10x30, incluindo escavação, materiais e serviço</t>
  </si>
  <si>
    <t>Fornecimento e colocação de tachões Bi-Refletivos, incluindo materiais e serviço</t>
  </si>
  <si>
    <t>VASSOURA MECÂNICA REBOCÁVEL COM ESCOVA CILÍNDRICA, LARGURA ÚTIL DE VARRIMENTO DE 2,44 M - CHP DIURNO. AF_06/2014</t>
  </si>
  <si>
    <t>CAMINHÃO PIPA 10.000 L TRUCADO, PESO BRUTO TOTAL 23.000 KG, CARGA ÚTIL MÁXIMA 15.935 KG, DISTÂNCIA ENTRE EIXOS 4,8 M, POTÊNCIA 230 CV, INCLUSIVE TANQUE DE AÇO PARA TRANSPORTE DE ÁGUA - CHP DIURNO. AF_06/2014</t>
  </si>
  <si>
    <t>TRATOR DE PNEUS, POTÊNCIA 85 CV, TRAÇÃO 4X4, PESO COM LASTRO DE 4.675 KG - CHP DIURNO. AF_06/2014</t>
  </si>
  <si>
    <t>MINICARREGADEIRA SOBRE RODAS, POTÊNCIA LÍQUIDA DE 47 HP, CAPACIDADE NOMINAL DE OPERAÇÃO DE 646 KG - CHP DIURNO. AF_06/2015</t>
  </si>
  <si>
    <t>GUINDAUTO HIDRÁULICO, CAPACIDADE MÁXIMA DE CARGA 6500 KG, MOMENTO MÁXIMO DE CARGA 5,8 TM, ALCANCE MÁXIMO HORIZONTAL 7,60 M, INCLUSIVE CAMINHÃO TOCO PBT 9.700 KG, POTÊNCIA DE 160 CV - CHP DIURNO. AF_08/2015</t>
  </si>
  <si>
    <t>CAMINHONETE CABINE SIMPLES COM MOTOR 1.6 FLEX, CÂMBIO MANUAL, POTÊNCIA 101/104 CV, 2 PORTAS - CHP DIURNO. AF_11/2015</t>
  </si>
  <si>
    <t>VASSOURA MECÂNICA REBOCÁVEL COM ESCOVA CILÍNDRICA, LARGURA ÚTIL DE VARRIMENTO DE 2,44 M - CHI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</si>
  <si>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</si>
  <si>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TRATOR DE PNEUS, POTÊNCIA 85 CV, TRAÇÃO 4X4, PESO COM LASTRO DE 4.675 KG - CHI DIURNO. AF_06/2014</t>
  </si>
  <si>
    <t>MINICARREGADEIRA SOBRE RODAS, POTÊNCIA LÍQUIDA DE 47 HP, CAPACIDADE NOMINAL DE OPERAÇÃO DE 646 KG - CHI DIURNO. AF_06/2015</t>
  </si>
  <si>
    <t>GUINDAUTO HIDRÁULICO, CAPACIDADE MÁXIMA DE CARGA 6500 KG, MOMENTO MÁXIMO DE CARGA 5,8 TM, ALCANCE MÁXIMO HORIZONTAL 7,60 M, INCLUSIVE CAMINHÃO TOCO PBT 9.700 KG, POTÊNCIA DE 160 CV - CHI DIURNO. AF_08/2015</t>
  </si>
  <si>
    <t>Pedreiro, com engargos complementares</t>
  </si>
  <si>
    <t>Servente, com encargos complementares</t>
  </si>
  <si>
    <t>Meio Fio Tipo 1 (arredondado) (6x10)x10x30,</t>
  </si>
  <si>
    <t>CUSTO UNIT. SEM BDI</t>
  </si>
  <si>
    <t>BDI (%)</t>
  </si>
  <si>
    <t>PREÇO UNIT. COM BDI</t>
  </si>
  <si>
    <t>PREÇO TOTAL COM BDI</t>
  </si>
  <si>
    <t>Placa de Regulamentação e ou Advertencia vertical: octogonal (lados de 25cm) com chapa de aço e poste em aço galvanizado, chumbada em sapata de concreto</t>
  </si>
  <si>
    <t>CPA092</t>
  </si>
  <si>
    <t>Placa de Regulamentação e ou Advertencia vertical: redonda (Ø 50cm) com chapa de aço e poste em aço galvanizado, chumbada em sapata de concreto</t>
  </si>
  <si>
    <t>CPA093</t>
  </si>
  <si>
    <t>Placa de Regulamentação e ou Advertencia vertical: DUPLA, quadrada (45x45cm) e octogonal (lados de 25cm) com chapa de aço e poste em aço galvanizado, chumbada em sapata de concreto</t>
  </si>
  <si>
    <t>CPA098</t>
  </si>
  <si>
    <t>Peso                      (t)</t>
  </si>
  <si>
    <t>(txKm)</t>
  </si>
  <si>
    <t>MERCADO</t>
  </si>
  <si>
    <t>RAFAEL GÜNTER MÜLLER
Engenheiro Civil  - CREA/SC 127855-2</t>
  </si>
  <si>
    <t xml:space="preserve">Abaixo segue uma lista com valores e nomes de fabricantes. Junto ao nome de cada fabricante há o contato deles e o CNPJ:
Os valores referem-se ao produto posto no local da obra.
Para a composição dos custos utilizou-se o valor mínimo do Mercado.
</t>
  </si>
  <si>
    <t>SICRO-C</t>
  </si>
  <si>
    <t>________________________________</t>
  </si>
  <si>
    <t>Unid.</t>
  </si>
  <si>
    <t>SERVIÇO/INSUMO</t>
  </si>
  <si>
    <t>DESCRIÇÃO DO SERVIÇO/INSUMO</t>
  </si>
  <si>
    <t>MEIO FIO PRÉ MOLDADO DE CONCRETO TIPO 1 (ARREDONDADO) (6X10)X10X30,  COM FORNECIMENTO E INSTALAÇÃO</t>
  </si>
  <si>
    <t>PLACA DE REGULAMENTAÇÃO E OU ADVERTENCIA VERTICAL: OCTOGONAL (LADOS DE 25CM) COM CHAPA DE AÇO E POSTE EM AÇO GALVANIZADO, CHUMBADA EM SAPATA DE CONCRETO</t>
  </si>
  <si>
    <t>PLACA DE REGULAMENTAÇÃO E OU ADVERTENCIA VERTICAL: REDONDA (Ø 50CM) COM CHAPA DE AÇO E POSTE EM AÇO GALVANIZADO, CHUMBADA EM SAPATA DE CONCRETO</t>
  </si>
  <si>
    <t>PLACA DE REGULAMENTAÇÃO E OU ADVERTENCIA VERTICAL: DUPLA, QUADRADA (45X45CM) E OCTOGONAL (LADOS DE 25CM) COM CHAPA DE AÇO E POSTE EM AÇO GALVANIZADO, CHUMBADA EM SAPATA DE CONCRETO</t>
  </si>
  <si>
    <t>M²</t>
  </si>
  <si>
    <t>TKM</t>
  </si>
  <si>
    <t>TRANSPORTE COM CAMINHÃO BASCULANTE DE 10 M³ - RODOVIA PAVIMENTADA</t>
  </si>
  <si>
    <t>MEIO FIO 6/10X30X100 (ARREDONDADO) COM FORNECIMENTO DO MATERIAL</t>
  </si>
  <si>
    <t>Código Utilizado</t>
  </si>
  <si>
    <t>Valor Orçado (Mín, S/BDI)</t>
  </si>
  <si>
    <t>Fronza Artefatos de Cimento - Rio do Sul - CNPJ: 79.695.086/0001-74 - (47) 3525-2719</t>
  </si>
  <si>
    <t>Cimentari Artefatos de Cimento - Rio do Sul - CNPJ:04.342.079/0001-90 - (47) 3525-0083</t>
  </si>
  <si>
    <t>Kurtz Mat. De Construção - Ituporanga - CNPJ: 07.990.747/0001-83 - (47) 3533-5959</t>
  </si>
  <si>
    <t>TAMPA COM GRELHA DE CONCRETO 55/75 COM FORNECIMENTO DO MATERIAL</t>
  </si>
  <si>
    <t>Serviço/Insumo</t>
  </si>
  <si>
    <t>Descrição do Serviço/Insumo</t>
  </si>
  <si>
    <t>CPA118</t>
  </si>
  <si>
    <t>PLACA DE REGULAMENTAÇÃO E OU ADVERTENCIA VERTICAL: TRIPLA, QUADRADA (45X45CM), REDONDA (Ø 50CM) E RETANGULAR (50X25CM) COM CHAPA DE AÇO E POSTE EM AÇO GALVANIZADO, CHUMBADA EM SAPATA DE CONCRETO</t>
  </si>
  <si>
    <t>CPA120</t>
  </si>
  <si>
    <t>E9571</t>
  </si>
  <si>
    <t>Auxiliar de topógrafo, com encargos complementares</t>
  </si>
  <si>
    <t>*Para as cotações de material britado foram orçadas pedreiras com fornecimento do material incluindo carga, transporte e descarga na obra.</t>
  </si>
  <si>
    <t>ARGAMASSA TRAÇO 1:3 (EM VOLUME DE CIMENTO E AREIA MÉDIA ÚMIDA), PREPARO MANUAL. AF_08/2019</t>
  </si>
  <si>
    <t>EXECUÇÃO DE PAVIMENTO COM APLICAÇÃO DE CONCRETO ASFÁLTICO, CAMADA DE ROLAMENTO - EXCLUSIVE CARGA E TRANSPORTE. AF_11/2019</t>
  </si>
  <si>
    <t>Caminhão pipa 10.000L (custo produtivo)</t>
  </si>
  <si>
    <t>Caminhão pipa 10.000L (custo improdutivo)</t>
  </si>
  <si>
    <t>SINAPI-C</t>
  </si>
  <si>
    <t>SERVICOS TOPOGRAFICOS PARA PAVIMENTACAO, INCLUSIVE NOTA DE SERVICOS, ACOMPANHAMENTO E GREIDE</t>
  </si>
  <si>
    <t>CPA144</t>
  </si>
  <si>
    <t>Sarrafo de madeira nao aparelhada 2,5 x 7 cm</t>
  </si>
  <si>
    <t>Nivelador com encargos complementares</t>
  </si>
  <si>
    <t>Caminhonete cabine simples com motor 1.6 flex, câmbio manual, 2 portas</t>
  </si>
  <si>
    <t>Quant.               (un)</t>
  </si>
  <si>
    <t>Valor do Insumo Sem Frete   (S/BDI)</t>
  </si>
  <si>
    <t>DMT Utilizado (KM)</t>
  </si>
  <si>
    <t>Valor Total do Frete  (S/BDI)</t>
  </si>
  <si>
    <t>Valor Total Orçado (S/BDI)</t>
  </si>
  <si>
    <t>Peso       (T/M)</t>
  </si>
  <si>
    <t>Peso     (T/UN)</t>
  </si>
  <si>
    <t>Peso       (T/UN)</t>
  </si>
  <si>
    <t>ALVENARIA DE VEDAÇÃO DE BLOCOS CERÂMICOS MACIÇOS DE 5X10X20CM (ESPESSURA 10CM) E ARGAMASSA DE ASSENTAMENTO COM PREPARO EM BETONEIRA. AF_05/2020</t>
  </si>
  <si>
    <t>Alvenaria em tijolo cerâmico maciço 5x10x20cm (espessura 10cm) e argamassa de assentamento com preparo em betoneira</t>
  </si>
  <si>
    <t>Placa de Regulamentação e ou Advertencia vertical: TRIPLA quadrada (45x45cm), redonda (Ø50cm) e retangular (50X25cm) com chapa de aço e poste em aço galvanizado, chumbada em sapata de concreto</t>
  </si>
  <si>
    <t>___________________________________________</t>
  </si>
  <si>
    <t>TRANSPORTE COM CAMINHÃO BASCULANTE DE 10 M³, EM VIA URBANA EM REVESTIMENTO PRIMÁRIO (UNIDADE: M3XKM). AF_07/2020</t>
  </si>
  <si>
    <t>DMT           (km)</t>
  </si>
  <si>
    <t>TACHÃO REFLETIVO EM PLÁSTICO INJETADO - BIDIRECIONAL - FORNECIMENTO E COLOCAÇÃO</t>
  </si>
  <si>
    <t xml:space="preserve">M2    </t>
  </si>
  <si>
    <t xml:space="preserve">UN    </t>
  </si>
  <si>
    <t xml:space="preserve">M     </t>
  </si>
  <si>
    <t xml:space="preserve">M3    </t>
  </si>
  <si>
    <t xml:space="preserve">MES   </t>
  </si>
  <si>
    <t>ESCAVAÇÃO MANUAL DE VALA COM PROFUNDIDADE MENOR OU IGUAL A 1,30 M. AF_02/2021</t>
  </si>
  <si>
    <t>ADMINISTRAÇÃO LOCAL</t>
  </si>
  <si>
    <t>CPA151</t>
  </si>
  <si>
    <t>Engenheiro Civil de obra pleno com encargos complementares</t>
  </si>
  <si>
    <t>Mestre de obras com encargos complementares</t>
  </si>
  <si>
    <t>Encarregado geral com encargos complementares</t>
  </si>
  <si>
    <t>CPA152</t>
  </si>
  <si>
    <t>CPA153</t>
  </si>
  <si>
    <t>CPA154</t>
  </si>
  <si>
    <t>Guindauto hidráulico, custo produtivo</t>
  </si>
  <si>
    <t>Guindauto hidráulico, custo improdutivo</t>
  </si>
  <si>
    <t>CANTEIRO DE OBRA</t>
  </si>
  <si>
    <t>Composição obtida através do cronograma de obra, dentro dos parametros do Acórdão 2622/2013 TCU</t>
  </si>
  <si>
    <t>Custo estimado da administração local para a obra</t>
  </si>
  <si>
    <t>Meses</t>
  </si>
  <si>
    <t>Locação de Container para canteiro de obra com banheiro.</t>
  </si>
  <si>
    <t>Mobilização e desmobilização do container</t>
  </si>
  <si>
    <t>Custo da mobilização e desmobilização do container</t>
  </si>
  <si>
    <t>Meses estimados do cronograma de obra</t>
  </si>
  <si>
    <t>Custo da mobilização de equipamentos</t>
  </si>
  <si>
    <t>Custo da desmobilização de equipamentos</t>
  </si>
  <si>
    <t>MOBILIZAÇÃO / DESMOBILIZAÇÃO PARA OBRAS DE PAVIMENTAÇÃO ASFÁLTICA</t>
  </si>
  <si>
    <t>Mobilização de equipamentos para obras de pavimentação asfáltica</t>
  </si>
  <si>
    <t>Desmobilização de equipamentos para obras de pavimentação asfáltica</t>
  </si>
  <si>
    <t>Item</t>
  </si>
  <si>
    <t>Equipamentos a serem transportados</t>
  </si>
  <si>
    <t>DMT entre origem e destino</t>
  </si>
  <si>
    <t>DMT total das viagens</t>
  </si>
  <si>
    <t>Tempo de transporte (Vel. Média 60Km/h)</t>
  </si>
  <si>
    <t>Equipamento que fará o transporte</t>
  </si>
  <si>
    <t>EQUIPAMENTOS DE GRANDE PORTE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</si>
  <si>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</si>
  <si>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</si>
  <si>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</si>
  <si>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</si>
  <si>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</si>
  <si>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</si>
  <si>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</si>
  <si>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</si>
  <si>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</si>
  <si>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</si>
  <si>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</si>
  <si>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</si>
  <si>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EQUIPAMENTOS COMUNS</t>
  </si>
  <si>
    <t>Trator de Esteiras</t>
  </si>
  <si>
    <t xml:space="preserve">Motoniveladora </t>
  </si>
  <si>
    <t xml:space="preserve">Retroescavadeira </t>
  </si>
  <si>
    <t>Esvadeira Hidraulica</t>
  </si>
  <si>
    <t>Carregadeira de Pneus</t>
  </si>
  <si>
    <t>Rolo Compactador Vibratório</t>
  </si>
  <si>
    <t xml:space="preserve">Rolo Compactador de Pneus </t>
  </si>
  <si>
    <t>Vibroacabadora</t>
  </si>
  <si>
    <t xml:space="preserve">Caminhão Tanque distribuidor de asfalto com espargidor </t>
  </si>
  <si>
    <t xml:space="preserve">Caminhão Basculante </t>
  </si>
  <si>
    <t>Caminhão Pipa</t>
  </si>
  <si>
    <t>Caminhão demarcador de faixas com sistema de pintura a frio</t>
  </si>
  <si>
    <t>MOBILIZAÇÃO DE EQUIPAMENTOS PARA OBRAS DE PAVIMENTAÇÃO ASFÁLTICA</t>
  </si>
  <si>
    <t>E9665</t>
  </si>
  <si>
    <t>CAVALO MECÂNICO COM SEMIRREBOQUE COM CAPACIDADE DE 22 T - 240 KW</t>
  </si>
  <si>
    <t>SICRO-E</t>
  </si>
  <si>
    <t>E9509</t>
  </si>
  <si>
    <t>CAMINHÃO TANQUE DISTRIBUIDOR DE ASFALTO COM CAPACIDADE DE 6.000 L - 7 KW/136 KW</t>
  </si>
  <si>
    <t>CAMINHÃO TANQUE COM CAPACIDADE DE 10.000 L - 188 KW</t>
  </si>
  <si>
    <t>CAMINHÃO DEMARCADOR DE FAIXAS COM SISTEMA DE PINTURA A FRIO - 28 KW/115 KW</t>
  </si>
  <si>
    <t>E9644</t>
  </si>
  <si>
    <t>DESMOBILIZAÇÃO DE EQUIPAMENTOS PARA OBRAS DE PAVIMENTAÇÃO ASFÁLTICA</t>
  </si>
  <si>
    <t>CONCRETO FCK = 15MPA, TRAÇO 1:3,4:3,5 (EM MASSA SECA DE CIMENTO/ AREIA MÉDIA/ BRITA 1) - PREPARO MECÂNICO COM BETONEIRA 400 L. AF_05/2021</t>
  </si>
  <si>
    <t>REASSENTAMENTO DE PARALELEPÍPEDOS, REJUNTAMENTO COM PÓ DE PEDRA, COM REAPROVEITAMENTO DOS PARALELEPÍPEDOS - INCLUSO RETIRADA E COLOCAÇÃO DO MATERIAL. AF_12/2020</t>
  </si>
  <si>
    <t>Poste de aço h=3,05m d=2"pol</t>
  </si>
  <si>
    <t>Poste de aço h=3,90m d=2"pol</t>
  </si>
  <si>
    <t>Poste de aço h=3,70m d=2"pol</t>
  </si>
  <si>
    <t>CPA167</t>
  </si>
  <si>
    <t>PINTURA DE FAIXA COM TINTA ACRÍLICA - ESPESSURA DE 0,6 MM</t>
  </si>
  <si>
    <t>PINTURA DE SETAS E ZEBRADOS COM TINTA ACRÍLICA - ESPESSURA DE 0,6 MM</t>
  </si>
  <si>
    <t>Área da pavimentação asfáltica x altura da camada de CAUQ</t>
  </si>
  <si>
    <r>
      <t xml:space="preserve">Construção de pavimento com aplicação de concreto betuminoso usinado a quente (CBUQ), camada de rolamento  </t>
    </r>
    <r>
      <rPr>
        <sz val="8"/>
        <color rgb="FFC00000"/>
        <rFont val="Arial"/>
        <family val="2"/>
      </rPr>
      <t>(e=4cm)</t>
    </r>
    <r>
      <rPr>
        <sz val="8"/>
        <color theme="1"/>
        <rFont val="Arial"/>
        <family val="2"/>
      </rPr>
      <t xml:space="preserve">, com uso de vibroacabadora, rolo compactador tandem e de pneus,  incluindo operador e materiais </t>
    </r>
  </si>
  <si>
    <t>Artefatos de Cimento Santa Tereza - Aurora - CNPJ: 16.491.960/0001-31 - (47) 99274-0190 - Mateus Zancanaro</t>
  </si>
  <si>
    <t>Pintura do simbolo (seta) com tinta acrilica branca para ciclofaixa e pista de caminhada, incluindo materiais e serviço</t>
  </si>
  <si>
    <t>Pintura do simbolo (bicicleta) com tinta acrilica branca para ciclofaixa, incluindo materiais e serviço</t>
  </si>
  <si>
    <t>MPA046</t>
  </si>
  <si>
    <t>CPA177</t>
  </si>
  <si>
    <t>Vassoura mecânica - custo produtivo</t>
  </si>
  <si>
    <t>Vassoura mecânica - custo improdutivo</t>
  </si>
  <si>
    <t>EMULSÃO ASFÁLTICA RR-2C, COM FORNECIMENTO DO MATERIAL E APLICAÇÃO DE ICMS</t>
  </si>
  <si>
    <t>Emulsão asfáltica RR-2C</t>
  </si>
  <si>
    <t>Trator de pneus - custo produtivo</t>
  </si>
  <si>
    <t>Trator de pneus - custo improdutivo</t>
  </si>
  <si>
    <t>Espargidor de asfalto pressurizado, tanque 6 m3, montado sobre caminhão toco - custo improdutivo</t>
  </si>
  <si>
    <t>Espargidor de asfalto pressurizado, tanque 6 m3, montado sobre caminhão toco - custo produtivo</t>
  </si>
  <si>
    <t>EXECUÇÃO DE PINTURA DE LIGAÇÃO COM EMULSÃO ASFÁLTICA RR-2C</t>
  </si>
  <si>
    <t>CHAPISCO APLICADO EM ALVENARIAS E ESTRUTURAS DE CONCRETO INTERNAS, COM COLHER DE PEDREIRO.  ARGAMASSA TRAÇO 1:3 COM PREPARO MANUAL. AF_10/2022</t>
  </si>
  <si>
    <t>CPA178</t>
  </si>
  <si>
    <t>SINAPI-I</t>
  </si>
  <si>
    <t>FORNECIMENTO E INSTALAÇÃO DE PLACA DE OBRA COM CHAPA GALVANIZADA E ESTRUTURA DE MADEIRA. AF_03/2022_PS</t>
  </si>
  <si>
    <t>ESPARGIDOR DE ASFALTO PRESSURIZADO, TANQUE 6 M3 COM ISOLAÇÃO TÉRMICA, AQUECIDO COM 2 MAÇARICOS, COM BARRA ESPARGIDORA 3,60 M, MONTADO SOBRE CAMINHÃO  TOCO, PBT 14.300 KG, POTÊNCIA 185 CV - CHP DIURNO. AF_05/2023</t>
  </si>
  <si>
    <t>ESPARGIDOR DE ASFALTO PRESSURIZADO, TANQUE 6 M3 COM ISOLAÇÃO TÉRMICA, AQUECIDO COM 2 MAÇARICOS, COM BARRA ESPARGIDORA 3,60 M, MONTADO SOBRE CAMINHÃO  TOCO, PBT 14.300 KG, POTÊNCIA 185 CV - CHI DIURNO. AF_05/2023</t>
  </si>
  <si>
    <t>REATERRO MANUAL DE VALAS, COM COMPACTADOR DE SOLOS DE PERCUSSÃO. AF_08/2023</t>
  </si>
  <si>
    <t xml:space="preserve">AREIA MEDIA - POSTO JAZIDA/FORNECEDOR (RETIRADO NA JAZIDA, SEM TRANSPORTE)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</si>
  <si>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LOCACAO DE CONTAINER 2,30 X 6,00 M, ALT. 2,50 M, COM 1 SANITARIO, PARA ESCRITORIO, COMPLETO, SEM DIVISORIAS INTERNAS (NAO INCLUI MOBILIZACAO/DESMOBILIZACAO)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</si>
  <si>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SINALIZACAO EM CHAPA DE ACO NUM 16 COM PINTURA REFLETIVA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</si>
  <si>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SARRAFO NAO APARELHADO *2,5 X 10* CM, EM MACARANDUBA/MASSARANDUBA, ANGELIM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</si>
  <si>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ACO GALVANIZADO COM COSTURA, CLASSE MEDIA, DN 2", E = *3,65* MM, PESO *5,10* KG/M (NBR 5580)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</si>
  <si>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BARRA DE ACO CHATO, RETANGULAR, 25,4 MM X 4,76 MM (L X E), 0,94 KG/M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</si>
  <si>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DE ACO ZINCADO, SEXTAVADO, COM ROSCA INTEIRA, DIAMETRO 5/16", COMPRIMENTO 3/4", COM PORCA E ARRUELA LISA LEVE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</si>
  <si>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Desenhista projetista com encargos complementares</t>
  </si>
  <si>
    <t>EMBOÇO, EM ARGAMASSA TRAÇO 1:2:8, PREPARO MECÂNICO, APLICADO MANUALMENTE EM PAREDES INTERNAS, PARA AMBIENTES COM ÁREA MENOR QUE 5M², E = 10MM, COM TALISCAS. AF_03/2024</t>
  </si>
  <si>
    <t>E9579</t>
  </si>
  <si>
    <t>CAMINHÃO BASCULANTE COM CAPACIDADE DE 10 M³ - 188 KW</t>
  </si>
  <si>
    <t>Volume 
(m³)</t>
  </si>
  <si>
    <t>Comprimento 
 (m)</t>
  </si>
  <si>
    <t>Espessura
(m)</t>
  </si>
  <si>
    <t>Área
(m²)</t>
  </si>
  <si>
    <t>Área 
(m²)</t>
  </si>
  <si>
    <t>Espessura
 (m)</t>
  </si>
  <si>
    <t>Comprimento
(m)</t>
  </si>
  <si>
    <t>DMT  
(km)</t>
  </si>
  <si>
    <t>Volume
(m³)</t>
  </si>
  <si>
    <t>Volume
 (m³xKm)</t>
  </si>
  <si>
    <t>ANP - Agência Nacional do Petróleo, Gás Natural e Biocombustível_05/2024 - Origem do material: Paraná</t>
  </si>
  <si>
    <t xml:space="preserve">Limpeza com varredura, lavação, carga e transporte de material coletado do pavimento em paralelepípedo existente </t>
  </si>
  <si>
    <t>Área do pavimento em paralelepípedo existente que receberá o reperfilamento de asfalto</t>
  </si>
  <si>
    <r>
      <t xml:space="preserve">Reperfilamento de pavimento com aplicação de concreto betuminoso usinado a quente (CBUQ), </t>
    </r>
    <r>
      <rPr>
        <sz val="8"/>
        <color rgb="FFC00000"/>
        <rFont val="Arial"/>
        <family val="2"/>
      </rPr>
      <t>(e=4cm)</t>
    </r>
    <r>
      <rPr>
        <sz val="8"/>
        <color theme="1"/>
        <rFont val="Arial"/>
        <family val="2"/>
      </rPr>
      <t xml:space="preserve">, com uso de vibroacabadora, rolo compactador tandem e de pneus,  incluindo operador e materiais </t>
    </r>
  </si>
  <si>
    <t>REPERFILAMENTO e=4cm E RECOMPOSIÇÃO ASFÁLTICA SUPERFICIAL e=4cm</t>
  </si>
  <si>
    <t>Volume proveniente da remoção de meio fio existente x coeficiente de empolamento x DMT</t>
  </si>
  <si>
    <t>Remoção manual de meio fio sem transporte</t>
  </si>
  <si>
    <t>REMOÇÃO MANUAL DE MEIO FIO (SEM TRANSPORTE)</t>
  </si>
  <si>
    <t>NIVELAMENTO E AJUSTE DAS CAIXAS DE CAPTAÇÃO EXISTENTES, CONSIDERANDO MATERIAL E SERVIÇO</t>
  </si>
  <si>
    <t>Escavação manual de material de 1º cat. (40cm excedente para cada lado para trabalhabilidade)</t>
  </si>
  <si>
    <t>Remoção e reassentamento de paralelepípedo existente em volta das caixas de drenagem a serem niveladas, considerando rejuntamento e reaproveitamento do material</t>
  </si>
  <si>
    <t>Nivelamento e ajuste das caixas de captação existentes para permitir a regularização com o pavimento, considerando material e serviço (incluindo remoção e reassentamento de paralelepípedo existente e grelha nova)</t>
  </si>
  <si>
    <t>LIMPEZA COM VARREDURA, LAVAÇÃO, CARGA E TRANSPORTE DE MATERIAL COLETADO DO PAVIMENTO EM PARALELEPÍPEDO EXISTENTE</t>
  </si>
  <si>
    <t xml:space="preserve">Minicarregadeira, com vassoura mecânica acoplada </t>
  </si>
  <si>
    <t xml:space="preserve">Minicarregadeira para carga de solos e agregados </t>
  </si>
  <si>
    <t>CPA192</t>
  </si>
  <si>
    <t>Transporte com caminhão basculante de 10m3</t>
  </si>
  <si>
    <t>Pintura de faixa tracejada simples e=10cm comprimento 1,00m com intervalo de 1,00m com tinta acrilica amarela, incluindo materiais e serviço (eixo da pista)</t>
  </si>
  <si>
    <t>Pintura de faixa continua simples e=10cm com tinta acrilica branca, incluindo materiais e serviço (delimitação estacionamento)</t>
  </si>
  <si>
    <t>Pintura de faixa continua simples e=10cm com tinta acrilica amarela, incluindo materiais e serviço (eixo da pista)</t>
  </si>
  <si>
    <t>(Comprimento de aplicação da faixa / 2) x 1 x Largura da faixa</t>
  </si>
  <si>
    <t>Pintura de faixa continua simples e=20cm com tinta acrilica amarela para ciclofaixa, incluindo materiais e serviço (delimitação pista/ciclofaixa)</t>
  </si>
  <si>
    <t>Pintura de faixa continua simples e=10cm com tinta acrilica vermelha para ciclofaixa, incluindo materiais e serviço (delimitação pista/ciclofaixa)</t>
  </si>
  <si>
    <t>(Comprimento de aplicação da faixa / 4) x 1 x Largura da faixa</t>
  </si>
  <si>
    <t>Pintura de travessia da ciclofaixa em cruzamentos com tinta acrilica vermelha, incluindo materiais e serviço</t>
  </si>
  <si>
    <t>Pintura de quadrados e faixa de retenção em cruzamentos da ciclofaixa com tinta acrilica branca, incluindo materiais e serviço</t>
  </si>
  <si>
    <t>Quantidade retirada em planta (instalação a cada 2m)</t>
  </si>
  <si>
    <t>Pintura de faixa tracejada simples e=10cm comprimento 1,00m com intervalo de 3,00m com tinta acrilica amarela para ciclofaixa, incluindo materiais e serviço (eixo ciclofaixa)</t>
  </si>
  <si>
    <t>PLACA DE REGULAMENTAÇÃO E OU ADVERTENCIA VERTICAL: DUPLA, REDONDA (Ø 50CM) E REDONDA (Ø 50CM) COM CHAPA DE AÇO E POSTE EM AÇO GALVANIZADO, CHUMBADA EM SAPATA DE CONCRETO</t>
  </si>
  <si>
    <t>CPA193</t>
  </si>
  <si>
    <t>PLACA DE REGULAMENTAÇÃO E OU ADVERTENCIA VERTICAL: REDONDA (Ø 50CM) COM CHAPA DE AÇO E POSTE EM AÇO GALVANIZADO, CHUMBADA EM SAPATA DE CONCRETO (PLACA DUPLA COM POSTE ÚNICO)</t>
  </si>
  <si>
    <t>Placa de Regulamentação e ou Advertencia vertical: DUPLA, redonda (Ø50cm) e redonda (Ø50cm) com chapa de aço e poste em aço galvanizado, chumbada em sapata de concreto (Instalada em sentido único, uma acima e uma abaixo)</t>
  </si>
  <si>
    <t>Placa de Regulamentação e ou Advertencia vertical: redonda (Ø 50cm) com chapa de aço e poste em aço galvanizado, chumbada em sapata de concreto (Placa dupla com poste único, instalada em sentidos opostos)</t>
  </si>
  <si>
    <t>Pintura de faixa continua simples e=10cm com tinta acrilica amarela para ciclofaixa, incluindo materiais e serviço (eixo ciclofaixa)</t>
  </si>
  <si>
    <t xml:space="preserve"> Rio do Sul, 02 de julho de 2024</t>
  </si>
  <si>
    <t>1</t>
  </si>
  <si>
    <t>2</t>
  </si>
  <si>
    <t>MOBILIZAÇÃO E DESMOBILIZAÇÃO DO CONTAINER, CONSIDERANDO DMT DE 181KM, VELOCIDADE MÉDIA DE 60KM/H, ORIGEM NA CIDADE DE ITAJAÍ (INCLUSO MOTORISTA/OPERADOR, TRANSPORTE E IÇAMENTO)</t>
  </si>
  <si>
    <t>3</t>
  </si>
  <si>
    <t>3.1</t>
  </si>
  <si>
    <t>3.2</t>
  </si>
  <si>
    <t>4</t>
  </si>
  <si>
    <t>4.1</t>
  </si>
  <si>
    <t>4.2</t>
  </si>
  <si>
    <t>4.3</t>
  </si>
  <si>
    <t>4.4</t>
  </si>
  <si>
    <t>4.5</t>
  </si>
  <si>
    <t>Transporte do volume proveniente da remoção de meio fio existente para o bota fora, empolado em 50% (DMT 3Km)</t>
  </si>
  <si>
    <t>5</t>
  </si>
  <si>
    <t>5.1</t>
  </si>
  <si>
    <t>6</t>
  </si>
  <si>
    <t>6.1</t>
  </si>
  <si>
    <t>6.1.1</t>
  </si>
  <si>
    <t>6.1.2</t>
  </si>
  <si>
    <t>6.1.3</t>
  </si>
  <si>
    <t xml:space="preserve">Reperfilamento de pavimento com aplicação de concreto betuminoso usinado a quente (CBUQ), (e=4cm), com uso de vibroacabadora, rolo compactador tandem e de pneus,  incluindo operador e materiais </t>
  </si>
  <si>
    <t>6.1.4</t>
  </si>
  <si>
    <t>6.1.5</t>
  </si>
  <si>
    <t xml:space="preserve">Construção de pavimento com aplicação de concreto betuminoso usinado a quente (CBUQ), camada de rolamento  (e=4cm), com uso de vibroacabadora, rolo compactador tandem e de pneus,  incluindo operador e materiais </t>
  </si>
  <si>
    <t>6.1.6</t>
  </si>
  <si>
    <t>Transporte do Concreto Asfáltico considerando a usina mais proxima (DMT 49,7Km)</t>
  </si>
  <si>
    <t>6.2</t>
  </si>
  <si>
    <t>6.2.1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</si>
  <si>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</si>
  <si>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</si>
  <si>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</si>
  <si>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</si>
  <si>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</si>
  <si>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</si>
  <si>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</si>
  <si>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</si>
  <si>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</si>
  <si>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</si>
  <si>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</si>
  <si>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</si>
  <si>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</si>
  <si>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</si>
  <si>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</si>
  <si>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</si>
  <si>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</si>
  <si>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</si>
  <si>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</si>
  <si>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Valor Unit. do Frete (TKM) (S/BDI) SICRO 5914434)</t>
  </si>
  <si>
    <t>Valor Unit. do Frete (TKM) (S/BDI) SICRO 5914622)</t>
  </si>
  <si>
    <t>MARCOS SOUZA DE BRITO</t>
  </si>
  <si>
    <t>CPF Nº 093.727.726-66
Engenheiro Civil  - CREA/SC 127855-2</t>
  </si>
  <si>
    <t>OCEANO CONSTRUÇÕES LTDA - CNPJ: 21.267.886/0001- 04</t>
  </si>
  <si>
    <t>OBRA: PROJETO E REPERFILAMENTO E RECOMPOSIÇÃO ASFALTICA SUPERFIAL E SINALIZAÇÃO VIARIA</t>
  </si>
  <si>
    <t>Agrolândia-SC, 28 de agosto de 2024</t>
  </si>
  <si>
    <t>CPF Nº 093.727.726-66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</si>
</sst>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_-;\-&quot;R$&quot;\ * #,##0_-;_-&quot;R$&quot;\ * &quot;-&quot;_-;_-@_-"/>
    <numFmt numFmtId="165" formatCode="_-&quot;R$&quot;\ * #,##0.00_-;\-&quot;R$&quot;\ * #,##0.00_-;_-&quot;R$&quot;\ * &quot;-&quot;??_-;_-@_-"/>
    <numFmt numFmtId="166" formatCode="_(* #,##0.00_);_(* \(#,##0.00\);_(* &quot;-&quot;??_);_(@_)"/>
    <numFmt numFmtId="167" formatCode="_(&quot;Cr$&quot;* #,##0.00_);_(&quot;Cr$&quot;* \(#,##0.00\);_(&quot;Cr$&quot;* &quot;-&quot;??_);_(@_)"/>
    <numFmt numFmtId="168" formatCode="_(* #,##0.0000_);_(* \(#,##0.0000\);_(* &quot;-&quot;??_);_(@_)"/>
    <numFmt numFmtId="169" formatCode="_(* #,##0.00_);_(* \(#,##0.00\);_(* \-??_);_(@_)"/>
    <numFmt numFmtId="170" formatCode="_-* #,##0.00\ &quot;R$&quot;_-;\-* #,##0.00\ &quot;R$&quot;_-;_-* &quot;-&quot;??\ &quot;R$&quot;_-;_-@_-"/>
    <numFmt numFmtId="171" formatCode="&quot;R$ &quot;#,##0.00"/>
    <numFmt numFmtId="172" formatCode="_-[$R$-416]\ * #,##0.00_-;\-[$R$-416]\ * #,##0.00_-;_-[$R$-416]\ * &quot;-&quot;??_-;_-@_-"/>
    <numFmt numFmtId="173" formatCode="#,##0.00000"/>
    <numFmt numFmtId="174" formatCode="&quot;R$ &quot;#,##0_);\(&quot;R$ &quot;#,##0\)"/>
    <numFmt numFmtId="175" formatCode="&quot;R$ &quot;#,##0.00_);\(&quot;R$ &quot;#,##0.00\)"/>
    <numFmt numFmtId="176" formatCode="#,##0.0000"/>
    <numFmt numFmtId="177" formatCode="#,##0.000000"/>
    <numFmt numFmtId="178" formatCode="0.000000"/>
    <numFmt numFmtId="179" formatCode="&quot;R$&quot;#,##0.00"/>
    <numFmt numFmtId="180" formatCode="[$R$-416]&quot; &quot;#,##0.00;[Red]&quot;-&quot;[$R$-416]&quot; &quot;#,##0.00"/>
    <numFmt numFmtId="181" formatCode="[$-416]General"/>
  </numFmts>
  <fonts count="7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b/>
      <sz val="15"/>
      <name val="Arial"/>
      <family val="2"/>
    </font>
    <font>
      <sz val="6"/>
      <name val="Arial"/>
      <family val="2"/>
    </font>
    <font>
      <sz val="5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rgb="FFC00000"/>
      <name val="Arial"/>
      <family val="2"/>
    </font>
    <font>
      <sz val="10"/>
      <color rgb="FFC00000"/>
      <name val="Arial"/>
      <family val="2"/>
    </font>
    <font>
      <b/>
      <sz val="8"/>
      <color rgb="FFC00000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5"/>
      <name val="Arial"/>
      <family val="2"/>
    </font>
    <font>
      <b/>
      <sz val="4.5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rgb="FF000000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1"/>
    </font>
    <font>
      <b/>
      <i/>
      <u/>
      <sz val="11"/>
      <color theme="1"/>
      <name val="Arial"/>
      <family val="2"/>
    </font>
    <font>
      <b/>
      <i/>
      <sz val="16"/>
      <color rgb="FF000000"/>
      <name val="Arial"/>
      <family val="2"/>
    </font>
    <font>
      <sz val="11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1"/>
      </top>
      <bottom style="thin">
        <color theme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ck">
        <color theme="1"/>
      </top>
      <bottom style="double">
        <color theme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ck">
        <color theme="1"/>
      </top>
      <bottom/>
      <diagonal/>
    </border>
    <border>
      <left style="thin">
        <color indexed="64"/>
      </left>
      <right/>
      <top style="thick">
        <color auto="1"/>
      </top>
      <bottom style="thin">
        <color theme="1"/>
      </bottom>
      <diagonal/>
    </border>
    <border>
      <left style="thin">
        <color indexed="64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ck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ck">
        <color auto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3759">
    <xf numFmtId="0" fontId="0" fillId="0" borderId="0"/>
    <xf numFmtId="167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27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43" fillId="34" borderId="0" applyNumberFormat="0" applyBorder="0" applyAlignment="0" applyProtection="0"/>
    <xf numFmtId="0" fontId="46" fillId="35" borderId="25" applyNumberFormat="0" applyAlignment="0" applyProtection="0">
      <alignment wrapText="1"/>
    </xf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1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43" fillId="34" borderId="0" applyNumberFormat="0" applyBorder="0" applyAlignment="0" applyProtection="0"/>
    <xf numFmtId="0" fontId="47" fillId="0" borderId="27" applyNumberFormat="0" applyAlignment="0" applyProtection="0">
      <alignment horizontal="left"/>
    </xf>
    <xf numFmtId="0" fontId="45" fillId="3" borderId="26" applyAlignment="0" applyProtection="0">
      <alignment horizontal="left" vertical="center" shrinkToFit="1"/>
    </xf>
    <xf numFmtId="0" fontId="45" fillId="36" borderId="28" applyNumberFormat="0" applyAlignment="0" applyProtection="0">
      <alignment horizontal="left" vertical="distributed"/>
    </xf>
    <xf numFmtId="165" fontId="10" fillId="0" borderId="0" applyFont="0" applyFill="0" applyBorder="0" applyAlignment="0" applyProtection="0"/>
    <xf numFmtId="0" fontId="44" fillId="3" borderId="20" applyNumberFormat="0" applyProtection="0">
      <alignment wrapText="1"/>
    </xf>
    <xf numFmtId="0" fontId="43" fillId="26" borderId="0" applyNumberFormat="0" applyBorder="0" applyAlignment="0" applyProtection="0"/>
    <xf numFmtId="0" fontId="9" fillId="25" borderId="0" applyNumberFormat="0" applyBorder="0" applyAlignment="0" applyProtection="0"/>
    <xf numFmtId="0" fontId="9" fillId="24" borderId="0" applyNumberFormat="0" applyBorder="0" applyAlignment="0" applyProtection="0"/>
    <xf numFmtId="0" fontId="43" fillId="23" borderId="0" applyNumberFormat="0" applyBorder="0" applyAlignment="0" applyProtection="0"/>
    <xf numFmtId="0" fontId="43" fillId="22" borderId="0" applyNumberFormat="0" applyBorder="0" applyAlignment="0" applyProtection="0"/>
    <xf numFmtId="0" fontId="9" fillId="21" borderId="0" applyNumberFormat="0" applyBorder="0" applyAlignment="0" applyProtection="0"/>
    <xf numFmtId="0" fontId="9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18" borderId="0" applyNumberFormat="0" applyBorder="0" applyAlignment="0" applyProtection="0"/>
    <xf numFmtId="0" fontId="9" fillId="17" borderId="0" applyNumberFormat="0" applyBorder="0" applyAlignment="0" applyProtection="0"/>
    <xf numFmtId="0" fontId="9" fillId="16" borderId="0" applyNumberFormat="0" applyBorder="0" applyAlignment="0" applyProtection="0"/>
    <xf numFmtId="0" fontId="32" fillId="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35" fillId="7" borderId="19" applyNumberFormat="0" applyAlignment="0" applyProtection="0"/>
    <xf numFmtId="0" fontId="9" fillId="13" borderId="0" applyNumberFormat="0" applyBorder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9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43" fillId="34" borderId="0" applyNumberFormat="0" applyBorder="0" applyAlignment="0" applyProtection="0"/>
    <xf numFmtId="0" fontId="9" fillId="33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2" applyNumberFormat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38" fillId="0" borderId="21" applyNumberFormat="0" applyFill="0" applyAlignment="0" applyProtection="0"/>
    <xf numFmtId="0" fontId="37" fillId="8" borderId="19" applyNumberFormat="0" applyAlignment="0" applyProtection="0"/>
    <xf numFmtId="0" fontId="4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43" fillId="34" borderId="0" applyNumberFormat="0" applyBorder="0" applyAlignment="0" applyProtection="0"/>
    <xf numFmtId="0" fontId="35" fillId="7" borderId="19" applyNumberFormat="0" applyAlignment="0" applyProtection="0"/>
    <xf numFmtId="0" fontId="32" fillId="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9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43" fillId="34" borderId="0" applyNumberFormat="0" applyBorder="0" applyAlignment="0" applyProtection="0"/>
    <xf numFmtId="0" fontId="9" fillId="28" borderId="0" applyNumberFormat="0" applyBorder="0" applyAlignment="0" applyProtection="0"/>
    <xf numFmtId="0" fontId="43" fillId="27" borderId="0" applyNumberFormat="0" applyBorder="0" applyAlignment="0" applyProtection="0"/>
    <xf numFmtId="0" fontId="9" fillId="29" borderId="0" applyNumberFormat="0" applyBorder="0" applyAlignment="0" applyProtection="0"/>
    <xf numFmtId="0" fontId="43" fillId="34" borderId="0" applyNumberFormat="0" applyBorder="0" applyAlignment="0" applyProtection="0"/>
    <xf numFmtId="0" fontId="43" fillId="31" borderId="0" applyNumberFormat="0" applyBorder="0" applyAlignment="0" applyProtection="0"/>
    <xf numFmtId="0" fontId="9" fillId="32" borderId="0" applyNumberFormat="0" applyBorder="0" applyAlignment="0" applyProtection="0"/>
    <xf numFmtId="167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32" fillId="4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43" fillId="3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9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43" fillId="34" borderId="0" applyNumberFormat="0" applyBorder="0" applyAlignment="0" applyProtection="0"/>
    <xf numFmtId="167" fontId="12" fillId="0" borderId="0" applyFont="0" applyFill="0" applyBorder="0" applyAlignment="0" applyProtection="0"/>
    <xf numFmtId="0" fontId="12" fillId="0" borderId="0"/>
    <xf numFmtId="0" fontId="12" fillId="0" borderId="0"/>
    <xf numFmtId="0" fontId="8" fillId="0" borderId="0"/>
    <xf numFmtId="0" fontId="7" fillId="0" borderId="0"/>
    <xf numFmtId="0" fontId="56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7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43" fillId="34" borderId="0" applyNumberFormat="0" applyBorder="0" applyAlignment="0" applyProtection="0"/>
    <xf numFmtId="0" fontId="45" fillId="36" borderId="25" applyNumberFormat="0" applyAlignment="0" applyProtection="0">
      <alignment horizontal="left" vertical="distributed"/>
    </xf>
    <xf numFmtId="0" fontId="42" fillId="0" borderId="27" applyNumberFormat="0" applyAlignment="0" applyProtection="0">
      <alignment horizontal="left"/>
    </xf>
    <xf numFmtId="0" fontId="36" fillId="0" borderId="45" applyNumberFormat="0" applyFont="0" applyAlignment="0" applyProtection="0"/>
    <xf numFmtId="49" fontId="45" fillId="3" borderId="26">
      <alignment horizontal="left" vertical="center" shrinkToFit="1"/>
    </xf>
    <xf numFmtId="0" fontId="12" fillId="0" borderId="0"/>
    <xf numFmtId="0" fontId="7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7" fillId="0" borderId="0"/>
    <xf numFmtId="0" fontId="7" fillId="0" borderId="0"/>
    <xf numFmtId="9" fontId="12" fillId="0" borderId="0" applyFont="0" applyFill="0" applyBorder="0" applyAlignment="0" applyProtection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3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66" fontId="12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/>
    <xf numFmtId="0" fontId="12" fillId="0" borderId="0"/>
    <xf numFmtId="0" fontId="39" fillId="9" borderId="22" applyNumberFormat="0" applyAlignment="0" applyProtection="0"/>
    <xf numFmtId="0" fontId="42" fillId="0" borderId="24" applyNumberFormat="0" applyFill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30" fillId="0" borderId="17" applyNumberFormat="0" applyFill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6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29" fillId="0" borderId="16" applyNumberFormat="0" applyFill="0" applyAlignment="0" applyProtection="0"/>
    <xf numFmtId="165" fontId="6" fillId="0" borderId="0" applyFont="0" applyFill="0" applyBorder="0" applyAlignment="0" applyProtection="0"/>
    <xf numFmtId="0" fontId="6" fillId="13" borderId="0" applyNumberFormat="0" applyBorder="0" applyAlignment="0" applyProtection="0"/>
    <xf numFmtId="0" fontId="43" fillId="2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43" fillId="23" borderId="0" applyNumberFormat="0" applyBorder="0" applyAlignment="0" applyProtection="0"/>
    <xf numFmtId="0" fontId="43" fillId="22" borderId="0" applyNumberFormat="0" applyBorder="0" applyAlignment="0" applyProtection="0"/>
    <xf numFmtId="0" fontId="6" fillId="21" borderId="0" applyNumberFormat="0" applyBorder="0" applyAlignment="0" applyProtection="0"/>
    <xf numFmtId="0" fontId="6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6" borderId="0" applyNumberFormat="0" applyBorder="0" applyAlignment="0" applyProtection="0"/>
    <xf numFmtId="0" fontId="32" fillId="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35" fillId="7" borderId="19" applyNumberFormat="0" applyAlignment="0" applyProtection="0"/>
    <xf numFmtId="0" fontId="6" fillId="13" borderId="0" applyNumberFormat="0" applyBorder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6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6" fillId="33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2" applyNumberFormat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38" fillId="0" borderId="21" applyNumberFormat="0" applyFill="0" applyAlignment="0" applyProtection="0"/>
    <xf numFmtId="0" fontId="37" fillId="8" borderId="19" applyNumberFormat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35" fillId="7" borderId="19" applyNumberFormat="0" applyAlignment="0" applyProtection="0"/>
    <xf numFmtId="0" fontId="32" fillId="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6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6" fillId="28" borderId="0" applyNumberFormat="0" applyBorder="0" applyAlignment="0" applyProtection="0"/>
    <xf numFmtId="0" fontId="43" fillId="27" borderId="0" applyNumberFormat="0" applyBorder="0" applyAlignment="0" applyProtection="0"/>
    <xf numFmtId="0" fontId="6" fillId="29" borderId="0" applyNumberFormat="0" applyBorder="0" applyAlignment="0" applyProtection="0"/>
    <xf numFmtId="0" fontId="43" fillId="34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167" fontId="12" fillId="0" borderId="0" applyFont="0" applyFill="0" applyBorder="0" applyAlignment="0" applyProtection="0"/>
    <xf numFmtId="0" fontId="32" fillId="4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6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167" fontId="12" fillId="0" borderId="0" applyFont="0" applyFill="0" applyBorder="0" applyAlignment="0" applyProtection="0"/>
    <xf numFmtId="0" fontId="37" fillId="8" borderId="19" applyNumberFormat="0" applyAlignment="0" applyProtection="0"/>
    <xf numFmtId="0" fontId="36" fillId="8" borderId="20" applyNumberFormat="0" applyAlignment="0" applyProtection="0"/>
    <xf numFmtId="17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" fillId="0" borderId="0"/>
    <xf numFmtId="0" fontId="38" fillId="0" borderId="21" applyNumberFormat="0" applyFill="0" applyAlignment="0" applyProtection="0"/>
    <xf numFmtId="167" fontId="12" fillId="0" borderId="0" applyFont="0" applyFill="0" applyBorder="0" applyAlignment="0" applyProtection="0"/>
    <xf numFmtId="0" fontId="33" fillId="5" borderId="0" applyNumberFormat="0" applyBorder="0" applyAlignment="0" applyProtection="0"/>
    <xf numFmtId="0" fontId="6" fillId="0" borderId="0"/>
    <xf numFmtId="0" fontId="6" fillId="0" borderId="0"/>
    <xf numFmtId="170" fontId="58" fillId="0" borderId="0"/>
    <xf numFmtId="0" fontId="56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0" fontId="43" fillId="14" borderId="0" applyNumberFormat="0" applyBorder="0" applyAlignment="0" applyProtection="0"/>
    <xf numFmtId="0" fontId="12" fillId="0" borderId="0"/>
    <xf numFmtId="0" fontId="6" fillId="0" borderId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12" fillId="10" borderId="23" applyNumberFormat="0" applyFont="0" applyAlignment="0" applyProtection="0"/>
    <xf numFmtId="0" fontId="6" fillId="0" borderId="0"/>
    <xf numFmtId="0" fontId="6" fillId="0" borderId="0"/>
    <xf numFmtId="0" fontId="35" fillId="7" borderId="1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1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2" fillId="0" borderId="0"/>
    <xf numFmtId="0" fontId="6" fillId="12" borderId="0" applyNumberFormat="0" applyBorder="0" applyAlignment="0" applyProtection="0"/>
    <xf numFmtId="0" fontId="43" fillId="11" borderId="0" applyNumberFormat="0" applyBorder="0" applyAlignment="0" applyProtection="0"/>
    <xf numFmtId="0" fontId="34" fillId="6" borderId="0" applyNumberFormat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6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2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43" fillId="23" borderId="0" applyNumberFormat="0" applyBorder="0" applyAlignment="0" applyProtection="0"/>
    <xf numFmtId="0" fontId="43" fillId="22" borderId="0" applyNumberFormat="0" applyBorder="0" applyAlignment="0" applyProtection="0"/>
    <xf numFmtId="0" fontId="6" fillId="21" borderId="0" applyNumberFormat="0" applyBorder="0" applyAlignment="0" applyProtection="0"/>
    <xf numFmtId="0" fontId="6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6" borderId="0" applyNumberFormat="0" applyBorder="0" applyAlignment="0" applyProtection="0"/>
    <xf numFmtId="0" fontId="32" fillId="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35" fillId="7" borderId="19" applyNumberFormat="0" applyAlignment="0" applyProtection="0"/>
    <xf numFmtId="0" fontId="6" fillId="13" borderId="0" applyNumberFormat="0" applyBorder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6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6" fillId="33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2" applyNumberFormat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38" fillId="0" borderId="21" applyNumberFormat="0" applyFill="0" applyAlignment="0" applyProtection="0"/>
    <xf numFmtId="0" fontId="37" fillId="8" borderId="19" applyNumberFormat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35" fillId="7" borderId="19" applyNumberFormat="0" applyAlignment="0" applyProtection="0"/>
    <xf numFmtId="0" fontId="32" fillId="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6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6" fillId="28" borderId="0" applyNumberFormat="0" applyBorder="0" applyAlignment="0" applyProtection="0"/>
    <xf numFmtId="0" fontId="43" fillId="27" borderId="0" applyNumberFormat="0" applyBorder="0" applyAlignment="0" applyProtection="0"/>
    <xf numFmtId="0" fontId="6" fillId="29" borderId="0" applyNumberFormat="0" applyBorder="0" applyAlignment="0" applyProtection="0"/>
    <xf numFmtId="0" fontId="43" fillId="34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167" fontId="12" fillId="0" borderId="0" applyFont="0" applyFill="0" applyBorder="0" applyAlignment="0" applyProtection="0"/>
    <xf numFmtId="0" fontId="32" fillId="4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6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43" fillId="34" borderId="0" applyNumberFormat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5" fillId="0" borderId="0"/>
    <xf numFmtId="0" fontId="59" fillId="0" borderId="0"/>
    <xf numFmtId="0" fontId="43" fillId="11" borderId="0" applyNumberFormat="0" applyBorder="0" applyAlignment="0" applyProtection="0"/>
    <xf numFmtId="0" fontId="43" fillId="15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0" fillId="0" borderId="17" applyNumberFormat="0" applyFill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29" fillId="0" borderId="16" applyNumberFormat="0" applyFill="0" applyAlignment="0" applyProtection="0"/>
    <xf numFmtId="165" fontId="4" fillId="0" borderId="0" applyFont="0" applyFill="0" applyBorder="0" applyAlignment="0" applyProtection="0"/>
    <xf numFmtId="0" fontId="43" fillId="19" borderId="0" applyNumberFormat="0" applyBorder="0" applyAlignment="0" applyProtection="0"/>
    <xf numFmtId="0" fontId="43" fillId="26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3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32" fillId="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35" fillId="7" borderId="19" applyNumberFormat="0" applyAlignment="0" applyProtection="0"/>
    <xf numFmtId="0" fontId="4" fillId="13" borderId="0" applyNumberFormat="0" applyBorder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33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2" applyNumberFormat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38" fillId="0" borderId="21" applyNumberFormat="0" applyFill="0" applyAlignment="0" applyProtection="0"/>
    <xf numFmtId="0" fontId="37" fillId="8" borderId="19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5" fillId="7" borderId="19" applyNumberFormat="0" applyAlignment="0" applyProtection="0"/>
    <xf numFmtId="0" fontId="32" fillId="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28" borderId="0" applyNumberFormat="0" applyBorder="0" applyAlignment="0" applyProtection="0"/>
    <xf numFmtId="0" fontId="43" fillId="27" borderId="0" applyNumberFormat="0" applyBorder="0" applyAlignment="0" applyProtection="0"/>
    <xf numFmtId="0" fontId="4" fillId="29" borderId="0" applyNumberFormat="0" applyBorder="0" applyAlignment="0" applyProtection="0"/>
    <xf numFmtId="0" fontId="43" fillId="34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167" fontId="12" fillId="0" borderId="0" applyFont="0" applyFill="0" applyBorder="0" applyAlignment="0" applyProtection="0"/>
    <xf numFmtId="0" fontId="32" fillId="4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167" fontId="12" fillId="0" borderId="0" applyFont="0" applyFill="0" applyBorder="0" applyAlignment="0" applyProtection="0"/>
    <xf numFmtId="0" fontId="42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4" fillId="0" borderId="0"/>
    <xf numFmtId="0" fontId="4" fillId="0" borderId="0"/>
    <xf numFmtId="0" fontId="56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28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0" fontId="4" fillId="20" borderId="0" applyNumberFormat="0" applyBorder="0" applyAlignment="0" applyProtection="0"/>
    <xf numFmtId="9" fontId="12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" fillId="0" borderId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35" fillId="7" borderId="19" applyNumberFormat="0" applyAlignment="0" applyProtection="0"/>
    <xf numFmtId="0" fontId="12" fillId="10" borderId="23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4" borderId="0" applyNumberFormat="0" applyBorder="0" applyAlignment="0" applyProtection="0"/>
    <xf numFmtId="0" fontId="43" fillId="14" borderId="0" applyNumberFormat="0" applyBorder="0" applyAlignment="0" applyProtection="0"/>
    <xf numFmtId="0" fontId="4" fillId="12" borderId="0" applyNumberFormat="0" applyBorder="0" applyAlignment="0" applyProtection="0"/>
    <xf numFmtId="0" fontId="38" fillId="0" borderId="21" applyNumberFormat="0" applyFill="0" applyAlignment="0" applyProtection="0"/>
    <xf numFmtId="0" fontId="43" fillId="18" borderId="0" applyNumberFormat="0" applyBorder="0" applyAlignment="0" applyProtection="0"/>
    <xf numFmtId="0" fontId="4" fillId="17" borderId="0" applyNumberFormat="0" applyBorder="0" applyAlignment="0" applyProtection="0"/>
    <xf numFmtId="0" fontId="36" fillId="8" borderId="20" applyNumberFormat="0" applyAlignment="0" applyProtection="0"/>
    <xf numFmtId="0" fontId="39" fillId="9" borderId="22" applyNumberFormat="0" applyAlignment="0" applyProtection="0"/>
    <xf numFmtId="0" fontId="42" fillId="0" borderId="24" applyNumberFormat="0" applyFill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0" fillId="0" borderId="17" applyNumberFormat="0" applyFill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29" fillId="0" borderId="16" applyNumberFormat="0" applyFill="0" applyAlignment="0" applyProtection="0"/>
    <xf numFmtId="165" fontId="4" fillId="0" borderId="0" applyFont="0" applyFill="0" applyBorder="0" applyAlignment="0" applyProtection="0"/>
    <xf numFmtId="0" fontId="4" fillId="13" borderId="0" applyNumberFormat="0" applyBorder="0" applyAlignment="0" applyProtection="0"/>
    <xf numFmtId="0" fontId="43" fillId="26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3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32" fillId="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35" fillId="7" borderId="19" applyNumberFormat="0" applyAlignment="0" applyProtection="0"/>
    <xf numFmtId="0" fontId="4" fillId="13" borderId="0" applyNumberFormat="0" applyBorder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33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2" applyNumberFormat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38" fillId="0" borderId="21" applyNumberFormat="0" applyFill="0" applyAlignment="0" applyProtection="0"/>
    <xf numFmtId="0" fontId="37" fillId="8" borderId="19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5" fillId="7" borderId="19" applyNumberFormat="0" applyAlignment="0" applyProtection="0"/>
    <xf numFmtId="0" fontId="32" fillId="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28" borderId="0" applyNumberFormat="0" applyBorder="0" applyAlignment="0" applyProtection="0"/>
    <xf numFmtId="0" fontId="43" fillId="27" borderId="0" applyNumberFormat="0" applyBorder="0" applyAlignment="0" applyProtection="0"/>
    <xf numFmtId="0" fontId="4" fillId="29" borderId="0" applyNumberFormat="0" applyBorder="0" applyAlignment="0" applyProtection="0"/>
    <xf numFmtId="0" fontId="43" fillId="34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167" fontId="12" fillId="0" borderId="0" applyFont="0" applyFill="0" applyBorder="0" applyAlignment="0" applyProtection="0"/>
    <xf numFmtId="0" fontId="32" fillId="4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167" fontId="12" fillId="0" borderId="0" applyFont="0" applyFill="0" applyBorder="0" applyAlignment="0" applyProtection="0"/>
    <xf numFmtId="0" fontId="37" fillId="8" borderId="19" applyNumberFormat="0" applyAlignment="0" applyProtection="0"/>
    <xf numFmtId="0" fontId="36" fillId="8" borderId="20" applyNumberFormat="0" applyAlignment="0" applyProtection="0"/>
    <xf numFmtId="0" fontId="31" fillId="0" borderId="0" applyNumberForma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38" fillId="0" borderId="21" applyNumberFormat="0" applyFill="0" applyAlignment="0" applyProtection="0"/>
    <xf numFmtId="167" fontId="12" fillId="0" borderId="0" applyFont="0" applyFill="0" applyBorder="0" applyAlignment="0" applyProtection="0"/>
    <xf numFmtId="0" fontId="33" fillId="5" borderId="0" applyNumberFormat="0" applyBorder="0" applyAlignment="0" applyProtection="0"/>
    <xf numFmtId="0" fontId="4" fillId="0" borderId="0"/>
    <xf numFmtId="0" fontId="4" fillId="0" borderId="0"/>
    <xf numFmtId="0" fontId="31" fillId="0" borderId="18" applyNumberFormat="0" applyFill="0" applyAlignment="0" applyProtection="0"/>
    <xf numFmtId="0" fontId="4" fillId="16" borderId="0" applyNumberFormat="0" applyBorder="0" applyAlignment="0" applyProtection="0"/>
    <xf numFmtId="165" fontId="4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0" fontId="43" fillId="14" borderId="0" applyNumberFormat="0" applyBorder="0" applyAlignment="0" applyProtection="0"/>
    <xf numFmtId="0" fontId="39" fillId="9" borderId="22" applyNumberFormat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12" fillId="10" borderId="23" applyNumberFormat="0" applyFont="0" applyAlignment="0" applyProtection="0"/>
    <xf numFmtId="0" fontId="4" fillId="0" borderId="0"/>
    <xf numFmtId="0" fontId="4" fillId="0" borderId="0"/>
    <xf numFmtId="0" fontId="35" fillId="7" borderId="1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7" fillId="8" borderId="19" applyNumberFormat="0" applyAlignment="0" applyProtection="0"/>
    <xf numFmtId="0" fontId="4" fillId="12" borderId="0" applyNumberFormat="0" applyBorder="0" applyAlignment="0" applyProtection="0"/>
    <xf numFmtId="0" fontId="43" fillId="11" borderId="0" applyNumberFormat="0" applyBorder="0" applyAlignment="0" applyProtection="0"/>
    <xf numFmtId="0" fontId="34" fillId="6" borderId="0" applyNumberFormat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26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3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32" fillId="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35" fillId="7" borderId="19" applyNumberFormat="0" applyAlignment="0" applyProtection="0"/>
    <xf numFmtId="0" fontId="4" fillId="13" borderId="0" applyNumberFormat="0" applyBorder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33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2" applyNumberFormat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38" fillId="0" borderId="21" applyNumberFormat="0" applyFill="0" applyAlignment="0" applyProtection="0"/>
    <xf numFmtId="0" fontId="37" fillId="8" borderId="19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5" fillId="7" borderId="19" applyNumberFormat="0" applyAlignment="0" applyProtection="0"/>
    <xf numFmtId="0" fontId="32" fillId="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28" borderId="0" applyNumberFormat="0" applyBorder="0" applyAlignment="0" applyProtection="0"/>
    <xf numFmtId="0" fontId="43" fillId="27" borderId="0" applyNumberFormat="0" applyBorder="0" applyAlignment="0" applyProtection="0"/>
    <xf numFmtId="0" fontId="4" fillId="29" borderId="0" applyNumberFormat="0" applyBorder="0" applyAlignment="0" applyProtection="0"/>
    <xf numFmtId="0" fontId="43" fillId="34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167" fontId="12" fillId="0" borderId="0" applyFont="0" applyFill="0" applyBorder="0" applyAlignment="0" applyProtection="0"/>
    <xf numFmtId="0" fontId="32" fillId="4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26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3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32" fillId="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35" fillId="7" borderId="19" applyNumberFormat="0" applyAlignment="0" applyProtection="0"/>
    <xf numFmtId="0" fontId="4" fillId="13" borderId="0" applyNumberFormat="0" applyBorder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33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2" applyNumberFormat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38" fillId="0" borderId="21" applyNumberFormat="0" applyFill="0" applyAlignment="0" applyProtection="0"/>
    <xf numFmtId="0" fontId="37" fillId="8" borderId="19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5" fillId="7" borderId="19" applyNumberFormat="0" applyAlignment="0" applyProtection="0"/>
    <xf numFmtId="0" fontId="32" fillId="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28" borderId="0" applyNumberFormat="0" applyBorder="0" applyAlignment="0" applyProtection="0"/>
    <xf numFmtId="0" fontId="43" fillId="27" borderId="0" applyNumberFormat="0" applyBorder="0" applyAlignment="0" applyProtection="0"/>
    <xf numFmtId="0" fontId="4" fillId="29" borderId="0" applyNumberFormat="0" applyBorder="0" applyAlignment="0" applyProtection="0"/>
    <xf numFmtId="0" fontId="43" fillId="34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167" fontId="12" fillId="0" borderId="0" applyFont="0" applyFill="0" applyBorder="0" applyAlignment="0" applyProtection="0"/>
    <xf numFmtId="0" fontId="32" fillId="4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167" fontId="12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9" fillId="9" borderId="22" applyNumberFormat="0" applyAlignment="0" applyProtection="0"/>
    <xf numFmtId="0" fontId="42" fillId="0" borderId="24" applyNumberFormat="0" applyFill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0" fillId="0" borderId="17" applyNumberFormat="0" applyFill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29" fillId="0" borderId="16" applyNumberFormat="0" applyFill="0" applyAlignment="0" applyProtection="0"/>
    <xf numFmtId="0" fontId="4" fillId="13" borderId="0" applyNumberFormat="0" applyBorder="0" applyAlignment="0" applyProtection="0"/>
    <xf numFmtId="0" fontId="43" fillId="26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3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32" fillId="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35" fillId="7" borderId="19" applyNumberFormat="0" applyAlignment="0" applyProtection="0"/>
    <xf numFmtId="0" fontId="4" fillId="13" borderId="0" applyNumberFormat="0" applyBorder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33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2" applyNumberFormat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38" fillId="0" borderId="21" applyNumberFormat="0" applyFill="0" applyAlignment="0" applyProtection="0"/>
    <xf numFmtId="0" fontId="37" fillId="8" borderId="19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5" fillId="7" borderId="19" applyNumberFormat="0" applyAlignment="0" applyProtection="0"/>
    <xf numFmtId="0" fontId="32" fillId="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28" borderId="0" applyNumberFormat="0" applyBorder="0" applyAlignment="0" applyProtection="0"/>
    <xf numFmtId="0" fontId="43" fillId="27" borderId="0" applyNumberFormat="0" applyBorder="0" applyAlignment="0" applyProtection="0"/>
    <xf numFmtId="0" fontId="4" fillId="29" borderId="0" applyNumberFormat="0" applyBorder="0" applyAlignment="0" applyProtection="0"/>
    <xf numFmtId="0" fontId="43" fillId="34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167" fontId="12" fillId="0" borderId="0" applyFont="0" applyFill="0" applyBorder="0" applyAlignment="0" applyProtection="0"/>
    <xf numFmtId="0" fontId="32" fillId="4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167" fontId="12" fillId="0" borderId="0" applyFont="0" applyFill="0" applyBorder="0" applyAlignment="0" applyProtection="0"/>
    <xf numFmtId="0" fontId="37" fillId="8" borderId="19" applyNumberFormat="0" applyAlignment="0" applyProtection="0"/>
    <xf numFmtId="0" fontId="36" fillId="8" borderId="20" applyNumberFormat="0" applyAlignment="0" applyProtection="0"/>
    <xf numFmtId="9" fontId="12" fillId="0" borderId="0" applyFont="0" applyFill="0" applyBorder="0" applyAlignment="0" applyProtection="0"/>
    <xf numFmtId="0" fontId="38" fillId="0" borderId="21" applyNumberFormat="0" applyFill="0" applyAlignment="0" applyProtection="0"/>
    <xf numFmtId="167" fontId="12" fillId="0" borderId="0" applyFont="0" applyFill="0" applyBorder="0" applyAlignment="0" applyProtection="0"/>
    <xf numFmtId="0" fontId="33" fillId="5" borderId="0" applyNumberFormat="0" applyBorder="0" applyAlignment="0" applyProtection="0"/>
    <xf numFmtId="167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0" fontId="43" fillId="1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12" fillId="10" borderId="23" applyNumberFormat="0" applyFont="0" applyAlignment="0" applyProtection="0"/>
    <xf numFmtId="0" fontId="35" fillId="7" borderId="19" applyNumberFormat="0" applyAlignment="0" applyProtection="0"/>
    <xf numFmtId="0" fontId="31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3" fillId="11" borderId="0" applyNumberFormat="0" applyBorder="0" applyAlignment="0" applyProtection="0"/>
    <xf numFmtId="0" fontId="34" fillId="6" borderId="0" applyNumberFormat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26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3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1" borderId="0" applyNumberFormat="0" applyBorder="0" applyAlignment="0" applyProtection="0"/>
    <xf numFmtId="0" fontId="4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32" fillId="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35" fillId="7" borderId="19" applyNumberFormat="0" applyAlignment="0" applyProtection="0"/>
    <xf numFmtId="0" fontId="4" fillId="13" borderId="0" applyNumberFormat="0" applyBorder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33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2" applyNumberFormat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38" fillId="0" borderId="21" applyNumberFormat="0" applyFill="0" applyAlignment="0" applyProtection="0"/>
    <xf numFmtId="0" fontId="37" fillId="8" borderId="19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35" fillId="7" borderId="19" applyNumberFormat="0" applyAlignment="0" applyProtection="0"/>
    <xf numFmtId="0" fontId="32" fillId="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28" borderId="0" applyNumberFormat="0" applyBorder="0" applyAlignment="0" applyProtection="0"/>
    <xf numFmtId="0" fontId="43" fillId="27" borderId="0" applyNumberFormat="0" applyBorder="0" applyAlignment="0" applyProtection="0"/>
    <xf numFmtId="0" fontId="4" fillId="29" borderId="0" applyNumberFormat="0" applyBorder="0" applyAlignment="0" applyProtection="0"/>
    <xf numFmtId="0" fontId="43" fillId="34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167" fontId="12" fillId="0" borderId="0" applyFont="0" applyFill="0" applyBorder="0" applyAlignment="0" applyProtection="0"/>
    <xf numFmtId="0" fontId="32" fillId="4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6" fillId="8" borderId="20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12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" borderId="20" applyNumberFormat="0" applyFont="0" applyAlignment="0" applyProtection="0">
      <alignment wrapText="1"/>
    </xf>
    <xf numFmtId="0" fontId="32" fillId="4" borderId="0" applyNumberFormat="0" applyBorder="0" applyAlignment="0" applyProtection="0"/>
    <xf numFmtId="0" fontId="33" fillId="5" borderId="0" applyNumberFormat="0" applyBorder="0" applyAlignment="0" applyProtection="0"/>
    <xf numFmtId="0" fontId="34" fillId="6" borderId="0" applyNumberFormat="0" applyBorder="0" applyAlignment="0" applyProtection="0"/>
    <xf numFmtId="0" fontId="35" fillId="7" borderId="19" applyNumberFormat="0" applyAlignment="0" applyProtection="0"/>
    <xf numFmtId="0" fontId="37" fillId="8" borderId="19" applyNumberFormat="0" applyAlignment="0" applyProtection="0"/>
    <xf numFmtId="0" fontId="38" fillId="0" borderId="21" applyNumberFormat="0" applyFill="0" applyAlignment="0" applyProtection="0"/>
    <xf numFmtId="0" fontId="39" fillId="9" borderId="22" applyNumberFormat="0" applyAlignment="0" applyProtection="0"/>
    <xf numFmtId="0" fontId="40" fillId="0" borderId="0" applyNumberFormat="0" applyFill="0" applyBorder="0" applyAlignment="0" applyProtection="0"/>
    <xf numFmtId="0" fontId="4" fillId="10" borderId="23" applyNumberFormat="0" applyFont="0" applyAlignment="0" applyProtection="0"/>
    <xf numFmtId="0" fontId="41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3" fillId="0" borderId="0"/>
    <xf numFmtId="0" fontId="60" fillId="0" borderId="0"/>
    <xf numFmtId="0" fontId="2" fillId="0" borderId="0"/>
    <xf numFmtId="0" fontId="63" fillId="36" borderId="25" applyNumberFormat="0" applyAlignment="0" applyProtection="0">
      <alignment horizontal="left" vertical="distributed"/>
    </xf>
    <xf numFmtId="0" fontId="67" fillId="0" borderId="27" applyNumberFormat="0" applyAlignment="0" applyProtection="0">
      <alignment horizontal="left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61" fillId="0" borderId="0"/>
    <xf numFmtId="0" fontId="69" fillId="0" borderId="0" applyNumberFormat="0" applyBorder="0" applyProtection="0"/>
    <xf numFmtId="0" fontId="66" fillId="0" borderId="0" applyNumberForma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68" fillId="0" borderId="0">
      <alignment horizontal="center" textRotation="90"/>
    </xf>
    <xf numFmtId="0" fontId="68" fillId="0" borderId="0">
      <alignment horizontal="center"/>
    </xf>
    <xf numFmtId="180" fontId="69" fillId="0" borderId="0" applyBorder="0" applyProtection="0"/>
    <xf numFmtId="49" fontId="70" fillId="35" borderId="53">
      <alignment horizontal="center" vertical="center"/>
    </xf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5" fillId="36" borderId="25" applyNumberFormat="0" applyAlignment="0" applyProtection="0">
      <alignment horizontal="left" vertical="distributed"/>
    </xf>
    <xf numFmtId="0" fontId="42" fillId="0" borderId="27" applyNumberFormat="0" applyAlignment="0" applyProtection="0">
      <alignment horizontal="left"/>
    </xf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180" fontId="72" fillId="0" borderId="0"/>
    <xf numFmtId="0" fontId="72" fillId="0" borderId="0"/>
    <xf numFmtId="0" fontId="68" fillId="0" borderId="0">
      <alignment horizontal="center" textRotation="90"/>
    </xf>
    <xf numFmtId="0" fontId="68" fillId="0" borderId="0">
      <alignment horizontal="center"/>
    </xf>
    <xf numFmtId="181" fontId="71" fillId="0" borderId="0"/>
    <xf numFmtId="181" fontId="71" fillId="0" borderId="0" applyBorder="0" applyProtection="0"/>
    <xf numFmtId="0" fontId="73" fillId="0" borderId="0" applyNumberFormat="0" applyBorder="0" applyProtection="0">
      <alignment horizontal="center"/>
    </xf>
    <xf numFmtId="0" fontId="73" fillId="0" borderId="0" applyNumberFormat="0" applyBorder="0" applyProtection="0">
      <alignment horizontal="center" textRotation="90"/>
    </xf>
    <xf numFmtId="180" fontId="69" fillId="0" borderId="0" applyBorder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45" fillId="36" borderId="28" applyNumberFormat="0" applyAlignment="0" applyProtection="0">
      <alignment horizontal="left" vertical="distributed"/>
    </xf>
    <xf numFmtId="0" fontId="47" fillId="0" borderId="27" applyNumberFormat="0" applyAlignment="0" applyProtection="0">
      <alignment horizontal="left"/>
    </xf>
    <xf numFmtId="0" fontId="45" fillId="3" borderId="26" applyAlignment="0" applyProtection="0">
      <alignment horizontal="left" vertical="center" shrinkToFit="1"/>
    </xf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1" fontId="71" fillId="0" borderId="0"/>
    <xf numFmtId="0" fontId="61" fillId="0" borderId="0"/>
    <xf numFmtId="0" fontId="73" fillId="0" borderId="0" applyNumberFormat="0" applyBorder="0" applyProtection="0">
      <alignment horizontal="center" textRotation="90"/>
    </xf>
    <xf numFmtId="0" fontId="69" fillId="0" borderId="0" applyNumberFormat="0" applyBorder="0" applyProtection="0"/>
    <xf numFmtId="49" fontId="45" fillId="3" borderId="54">
      <alignment horizontal="left" vertical="center" shrinkToFit="1"/>
    </xf>
    <xf numFmtId="165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9" fontId="45" fillId="3" borderId="54">
      <alignment horizontal="left" vertical="center" shrinkToFit="1"/>
    </xf>
    <xf numFmtId="0" fontId="45" fillId="3" borderId="54" applyAlignment="0" applyProtection="0">
      <alignment horizontal="left" vertical="center" shrinkToFit="1"/>
    </xf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74" fillId="0" borderId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2" fillId="0" borderId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2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389">
    <xf numFmtId="0" fontId="0" fillId="0" borderId="0" xfId="0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0" applyNumberFormat="1" applyFont="1" applyAlignment="1">
      <alignment horizontal="center"/>
    </xf>
    <xf numFmtId="166" fontId="19" fillId="2" borderId="0" xfId="0" applyNumberFormat="1" applyFont="1" applyFill="1"/>
    <xf numFmtId="168" fontId="19" fillId="2" borderId="0" xfId="0" applyNumberFormat="1" applyFont="1" applyFill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right"/>
    </xf>
    <xf numFmtId="10" fontId="0" fillId="0" borderId="0" xfId="0" applyNumberFormat="1"/>
    <xf numFmtId="10" fontId="17" fillId="0" borderId="0" xfId="0" applyNumberFormat="1" applyFont="1" applyAlignment="1">
      <alignment horizontal="left"/>
    </xf>
    <xf numFmtId="0" fontId="15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0" fillId="0" borderId="0" xfId="0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20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66" fontId="16" fillId="0" borderId="0" xfId="0" applyNumberFormat="1" applyFont="1" applyAlignment="1" applyProtection="1">
      <alignment horizontal="center"/>
      <protection locked="0"/>
    </xf>
    <xf numFmtId="0" fontId="25" fillId="0" borderId="0" xfId="0" applyFont="1" applyAlignment="1">
      <alignment horizontal="center"/>
    </xf>
    <xf numFmtId="10" fontId="14" fillId="0" borderId="0" xfId="0" applyNumberFormat="1" applyFont="1"/>
    <xf numFmtId="10" fontId="0" fillId="0" borderId="0" xfId="0" applyNumberFormat="1" applyAlignment="1">
      <alignment horizontal="left"/>
    </xf>
    <xf numFmtId="9" fontId="0" fillId="0" borderId="0" xfId="0" applyNumberFormat="1" applyAlignment="1">
      <alignment horizontal="left"/>
    </xf>
    <xf numFmtId="0" fontId="14" fillId="0" borderId="0" xfId="0" applyFont="1" applyAlignment="1">
      <alignment horizontal="right"/>
    </xf>
    <xf numFmtId="10" fontId="14" fillId="0" borderId="0" xfId="0" applyNumberFormat="1" applyFont="1" applyAlignment="1">
      <alignment horizontal="right"/>
    </xf>
    <xf numFmtId="9" fontId="12" fillId="0" borderId="0" xfId="0" applyNumberFormat="1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vertical="center" wrapText="1"/>
    </xf>
    <xf numFmtId="0" fontId="45" fillId="3" borderId="26" xfId="84" applyAlignment="1">
      <alignment horizontal="left" vertical="center"/>
    </xf>
    <xf numFmtId="0" fontId="45" fillId="3" borderId="26" xfId="84" applyAlignment="1">
      <alignment horizontal="center" vertical="center"/>
    </xf>
    <xf numFmtId="0" fontId="44" fillId="3" borderId="20" xfId="87" applyAlignment="1">
      <alignment horizontal="center" vertical="center" wrapText="1"/>
    </xf>
    <xf numFmtId="0" fontId="44" fillId="3" borderId="20" xfId="87" applyAlignment="1" applyProtection="1">
      <alignment horizontal="center" vertical="center" wrapText="1"/>
      <protection locked="0"/>
    </xf>
    <xf numFmtId="172" fontId="12" fillId="0" borderId="0" xfId="0" applyNumberFormat="1" applyFont="1"/>
    <xf numFmtId="0" fontId="14" fillId="0" borderId="10" xfId="0" applyFont="1" applyBorder="1" applyAlignment="1">
      <alignment horizontal="center" wrapText="1"/>
    </xf>
    <xf numFmtId="172" fontId="14" fillId="0" borderId="0" xfId="0" applyNumberFormat="1" applyFont="1" applyAlignment="1">
      <alignment horizontal="center"/>
    </xf>
    <xf numFmtId="172" fontId="13" fillId="0" borderId="0" xfId="366" applyNumberFormat="1" applyFont="1" applyFill="1" applyBorder="1" applyAlignment="1">
      <alignment horizontal="center"/>
    </xf>
    <xf numFmtId="172" fontId="14" fillId="0" borderId="1" xfId="366" applyNumberFormat="1" applyFont="1" applyFill="1" applyBorder="1" applyAlignment="1">
      <alignment horizontal="center" wrapText="1"/>
    </xf>
    <xf numFmtId="170" fontId="14" fillId="0" borderId="1" xfId="366" applyNumberFormat="1" applyFont="1" applyFill="1" applyBorder="1" applyAlignment="1">
      <alignment horizontal="center" wrapText="1"/>
    </xf>
    <xf numFmtId="0" fontId="14" fillId="0" borderId="10" xfId="0" applyFont="1" applyBorder="1" applyAlignment="1">
      <alignment horizontal="left" wrapText="1"/>
    </xf>
    <xf numFmtId="0" fontId="48" fillId="37" borderId="14" xfId="0" applyFont="1" applyFill="1" applyBorder="1" applyAlignment="1">
      <alignment horizontal="center" vertical="center" wrapText="1"/>
    </xf>
    <xf numFmtId="165" fontId="48" fillId="37" borderId="14" xfId="0" applyNumberFormat="1" applyFont="1" applyFill="1" applyBorder="1" applyAlignment="1">
      <alignment horizontal="center" vertical="center"/>
    </xf>
    <xf numFmtId="0" fontId="49" fillId="0" borderId="1" xfId="0" applyFont="1" applyBorder="1" applyAlignment="1">
      <alignment wrapText="1"/>
    </xf>
    <xf numFmtId="173" fontId="49" fillId="0" borderId="1" xfId="0" applyNumberFormat="1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2" fontId="49" fillId="0" borderId="1" xfId="0" applyNumberFormat="1" applyFont="1" applyBorder="1" applyAlignment="1">
      <alignment horizontal="center"/>
    </xf>
    <xf numFmtId="0" fontId="50" fillId="0" borderId="1" xfId="0" applyFont="1" applyBorder="1" applyAlignment="1">
      <alignment horizontal="center"/>
    </xf>
    <xf numFmtId="172" fontId="26" fillId="0" borderId="6" xfId="366" applyNumberFormat="1" applyFont="1" applyFill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47" fillId="3" borderId="12" xfId="84" applyFont="1" applyBorder="1" applyAlignment="1">
      <alignment horizontal="center" vertical="center"/>
    </xf>
    <xf numFmtId="0" fontId="47" fillId="3" borderId="38" xfId="84" applyFont="1" applyBorder="1" applyAlignment="1">
      <alignment horizontal="center" vertical="center" wrapText="1"/>
    </xf>
    <xf numFmtId="0" fontId="47" fillId="3" borderId="12" xfId="84" applyFont="1" applyBorder="1" applyAlignment="1">
      <alignment horizontal="center" vertical="center" wrapText="1"/>
    </xf>
    <xf numFmtId="2" fontId="44" fillId="3" borderId="1" xfId="87" applyNumberFormat="1" applyBorder="1" applyAlignment="1" applyProtection="1">
      <alignment horizontal="center" vertical="center" wrapText="1"/>
      <protection locked="0"/>
    </xf>
    <xf numFmtId="0" fontId="44" fillId="3" borderId="35" xfId="87" applyBorder="1" applyAlignment="1">
      <alignment horizontal="left" vertical="center" wrapText="1"/>
    </xf>
    <xf numFmtId="0" fontId="44" fillId="3" borderId="20" xfId="87" applyAlignment="1" applyProtection="1">
      <alignment horizontal="left" vertical="center" wrapText="1"/>
      <protection locked="0"/>
    </xf>
    <xf numFmtId="0" fontId="44" fillId="3" borderId="34" xfId="87" applyBorder="1" applyAlignment="1" applyProtection="1">
      <alignment horizontal="left" vertical="center" wrapText="1"/>
      <protection locked="0"/>
    </xf>
    <xf numFmtId="0" fontId="47" fillId="0" borderId="27" xfId="83" applyAlignment="1" applyProtection="1">
      <alignment horizontal="center" vertical="center"/>
      <protection locked="0"/>
    </xf>
    <xf numFmtId="0" fontId="44" fillId="0" borderId="20" xfId="87" applyFill="1" applyAlignment="1" applyProtection="1">
      <alignment horizontal="left" vertical="center" wrapText="1"/>
      <protection locked="0"/>
    </xf>
    <xf numFmtId="0" fontId="53" fillId="3" borderId="1" xfId="87" applyFont="1" applyBorder="1" applyAlignment="1">
      <alignment horizontal="center" vertical="center" wrapText="1"/>
    </xf>
    <xf numFmtId="2" fontId="53" fillId="3" borderId="1" xfId="87" applyNumberFormat="1" applyFont="1" applyBorder="1" applyAlignment="1" applyProtection="1">
      <alignment horizontal="center" vertical="center" wrapText="1"/>
      <protection locked="0"/>
    </xf>
    <xf numFmtId="0" fontId="54" fillId="0" borderId="1" xfId="0" applyFont="1" applyBorder="1" applyAlignment="1">
      <alignment horizontal="center" vertical="center"/>
    </xf>
    <xf numFmtId="2" fontId="55" fillId="38" borderId="1" xfId="87" applyNumberFormat="1" applyFont="1" applyFill="1" applyBorder="1" applyAlignment="1" applyProtection="1">
      <alignment horizontal="center" vertical="center" wrapText="1"/>
      <protection locked="0"/>
    </xf>
    <xf numFmtId="0" fontId="53" fillId="3" borderId="1" xfId="87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2" fontId="53" fillId="0" borderId="1" xfId="0" applyNumberFormat="1" applyFont="1" applyBorder="1" applyAlignment="1">
      <alignment horizontal="center" vertical="center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45" fillId="0" borderId="0" xfId="85" applyFill="1" applyBorder="1" applyAlignment="1">
      <alignment horizontal="center" vertical="center"/>
    </xf>
    <xf numFmtId="49" fontId="45" fillId="0" borderId="0" xfId="85" applyNumberFormat="1" applyFill="1" applyBorder="1" applyAlignment="1">
      <alignment horizontal="center" vertical="center"/>
    </xf>
    <xf numFmtId="2" fontId="45" fillId="0" borderId="0" xfId="85" applyNumberFormat="1" applyFill="1" applyBorder="1" applyAlignment="1">
      <alignment horizontal="center" vertical="center" wrapText="1"/>
    </xf>
    <xf numFmtId="0" fontId="44" fillId="0" borderId="20" xfId="87" applyFill="1" applyAlignment="1" applyProtection="1">
      <alignment horizontal="center" vertical="center" wrapText="1"/>
      <protection locked="0"/>
    </xf>
    <xf numFmtId="0" fontId="44" fillId="0" borderId="20" xfId="87" applyFill="1" applyAlignment="1">
      <alignment horizontal="center" vertical="center" wrapText="1"/>
    </xf>
    <xf numFmtId="2" fontId="13" fillId="38" borderId="1" xfId="87" applyNumberFormat="1" applyFont="1" applyFill="1" applyBorder="1" applyAlignment="1" applyProtection="1">
      <alignment horizontal="center" vertical="center" wrapText="1"/>
      <protection locked="0"/>
    </xf>
    <xf numFmtId="0" fontId="54" fillId="0" borderId="10" xfId="0" applyFont="1" applyBorder="1" applyAlignment="1">
      <alignment horizontal="center" vertical="center"/>
    </xf>
    <xf numFmtId="2" fontId="55" fillId="38" borderId="12" xfId="87" applyNumberFormat="1" applyFont="1" applyFill="1" applyBorder="1" applyAlignment="1" applyProtection="1">
      <alignment horizontal="center" vertical="center" wrapText="1"/>
      <protection locked="0"/>
    </xf>
    <xf numFmtId="0" fontId="44" fillId="3" borderId="1" xfId="87" applyBorder="1" applyAlignment="1" applyProtection="1">
      <alignment horizontal="left" vertical="center" wrapText="1"/>
    </xf>
    <xf numFmtId="0" fontId="44" fillId="3" borderId="1" xfId="87" applyBorder="1" applyAlignment="1">
      <alignment horizontal="left" vertical="center" wrapText="1"/>
    </xf>
    <xf numFmtId="0" fontId="48" fillId="37" borderId="14" xfId="367" applyFont="1" applyFill="1" applyBorder="1" applyAlignment="1">
      <alignment horizontal="center" vertical="center" wrapText="1"/>
    </xf>
    <xf numFmtId="165" fontId="48" fillId="37" borderId="14" xfId="367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2" fontId="0" fillId="0" borderId="6" xfId="0" applyNumberFormat="1" applyBorder="1" applyAlignment="1">
      <alignment horizontal="left" vertical="center" wrapText="1"/>
    </xf>
    <xf numFmtId="0" fontId="44" fillId="3" borderId="1" xfId="87" applyBorder="1" applyAlignment="1" applyProtection="1">
      <alignment horizontal="left" vertical="center" wrapText="1"/>
      <protection locked="0"/>
    </xf>
    <xf numFmtId="0" fontId="45" fillId="3" borderId="26" xfId="84" applyAlignment="1">
      <alignment horizontal="center" vertical="center" wrapText="1"/>
    </xf>
    <xf numFmtId="4" fontId="53" fillId="3" borderId="1" xfId="87" applyNumberFormat="1" applyFont="1" applyBorder="1" applyAlignment="1" applyProtection="1">
      <alignment horizontal="center" vertical="center" wrapText="1"/>
      <protection locked="0"/>
    </xf>
    <xf numFmtId="4" fontId="54" fillId="0" borderId="1" xfId="0" applyNumberFormat="1" applyFont="1" applyBorder="1" applyAlignment="1">
      <alignment horizontal="center" vertical="center"/>
    </xf>
    <xf numFmtId="4" fontId="52" fillId="38" borderId="1" xfId="87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0" fontId="44" fillId="0" borderId="1" xfId="87" applyFill="1" applyBorder="1" applyAlignment="1">
      <alignment horizontal="left" vertical="center" wrapText="1"/>
    </xf>
    <xf numFmtId="4" fontId="47" fillId="3" borderId="1" xfId="84" applyNumberFormat="1" applyFont="1" applyBorder="1" applyAlignment="1">
      <alignment horizontal="center" vertical="center" wrapText="1"/>
    </xf>
    <xf numFmtId="4" fontId="44" fillId="3" borderId="1" xfId="87" applyNumberFormat="1" applyBorder="1" applyAlignment="1" applyProtection="1">
      <alignment horizontal="center" vertical="center" wrapText="1"/>
      <protection locked="0"/>
    </xf>
    <xf numFmtId="0" fontId="44" fillId="0" borderId="1" xfId="87" applyFill="1" applyBorder="1" applyAlignment="1" applyProtection="1">
      <alignment horizontal="left" vertical="center" wrapText="1"/>
    </xf>
    <xf numFmtId="4" fontId="44" fillId="3" borderId="1" xfId="87" applyNumberFormat="1" applyBorder="1" applyAlignment="1" applyProtection="1">
      <alignment horizontal="center" vertical="center" wrapText="1"/>
    </xf>
    <xf numFmtId="4" fontId="44" fillId="0" borderId="1" xfId="87" applyNumberFormat="1" applyFill="1" applyBorder="1" applyAlignment="1" applyProtection="1">
      <alignment horizontal="center" vertical="center" wrapText="1"/>
      <protection locked="0"/>
    </xf>
    <xf numFmtId="4" fontId="55" fillId="38" borderId="1" xfId="87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165" fontId="48" fillId="37" borderId="14" xfId="0" applyNumberFormat="1" applyFont="1" applyFill="1" applyBorder="1" applyAlignment="1">
      <alignment horizontal="center" vertical="center" wrapText="1"/>
    </xf>
    <xf numFmtId="165" fontId="45" fillId="0" borderId="0" xfId="86" applyFont="1" applyFill="1" applyBorder="1" applyAlignment="1">
      <alignment vertical="top" wrapText="1"/>
    </xf>
    <xf numFmtId="0" fontId="49" fillId="0" borderId="0" xfId="367" applyFont="1" applyAlignment="1">
      <alignment wrapText="1"/>
    </xf>
    <xf numFmtId="173" fontId="49" fillId="0" borderId="0" xfId="367" applyNumberFormat="1" applyFont="1" applyAlignment="1">
      <alignment horizontal="center"/>
    </xf>
    <xf numFmtId="0" fontId="49" fillId="0" borderId="0" xfId="367" applyFont="1" applyAlignment="1">
      <alignment horizontal="center"/>
    </xf>
    <xf numFmtId="2" fontId="49" fillId="0" borderId="0" xfId="367" applyNumberFormat="1" applyFont="1" applyAlignment="1">
      <alignment horizontal="center"/>
    </xf>
    <xf numFmtId="0" fontId="12" fillId="0" borderId="13" xfId="0" applyFont="1" applyBorder="1"/>
    <xf numFmtId="0" fontId="12" fillId="0" borderId="1" xfId="0" applyFont="1" applyBorder="1" applyAlignment="1">
      <alignment vertical="center" wrapText="1"/>
    </xf>
    <xf numFmtId="0" fontId="14" fillId="0" borderId="1" xfId="0" applyFont="1" applyBorder="1" applyAlignment="1" applyProtection="1">
      <alignment vertical="center" wrapText="1"/>
      <protection locked="0"/>
    </xf>
    <xf numFmtId="0" fontId="47" fillId="0" borderId="27" xfId="83" applyAlignment="1">
      <alignment horizontal="left" vertical="center"/>
    </xf>
    <xf numFmtId="0" fontId="47" fillId="0" borderId="10" xfId="83" applyBorder="1" applyAlignment="1" applyProtection="1">
      <alignment horizontal="center" vertical="center"/>
      <protection locked="0"/>
    </xf>
    <xf numFmtId="4" fontId="47" fillId="3" borderId="12" xfId="84" applyNumberFormat="1" applyFont="1" applyBorder="1" applyAlignment="1">
      <alignment horizontal="center" vertical="center" wrapText="1"/>
    </xf>
    <xf numFmtId="165" fontId="48" fillId="37" borderId="14" xfId="367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4" fillId="0" borderId="42" xfId="87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4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left" vertical="center" wrapText="1"/>
    </xf>
    <xf numFmtId="0" fontId="44" fillId="0" borderId="37" xfId="87" applyFill="1" applyBorder="1" applyAlignment="1" applyProtection="1">
      <alignment horizontal="left" vertical="center" wrapText="1"/>
      <protection locked="0"/>
    </xf>
    <xf numFmtId="165" fontId="44" fillId="0" borderId="20" xfId="87" applyNumberFormat="1" applyFill="1" applyAlignment="1" applyProtection="1">
      <alignment horizontal="center" vertical="center" wrapText="1"/>
      <protection locked="0"/>
    </xf>
    <xf numFmtId="0" fontId="14" fillId="0" borderId="20" xfId="87" applyFont="1" applyFill="1" applyAlignment="1" applyProtection="1">
      <alignment horizontal="center" vertical="center" wrapText="1"/>
      <protection locked="0"/>
    </xf>
    <xf numFmtId="4" fontId="53" fillId="0" borderId="1" xfId="0" applyNumberFormat="1" applyFon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45" fillId="0" borderId="0" xfId="85" applyNumberFormat="1" applyFill="1" applyBorder="1" applyAlignment="1">
      <alignment vertical="center" wrapText="1"/>
    </xf>
    <xf numFmtId="0" fontId="0" fillId="0" borderId="13" xfId="0" applyBorder="1"/>
    <xf numFmtId="179" fontId="5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 applyProtection="1">
      <alignment horizontal="left"/>
      <protection locked="0"/>
    </xf>
    <xf numFmtId="0" fontId="24" fillId="0" borderId="12" xfId="0" applyFont="1" applyBorder="1" applyAlignment="1" applyProtection="1">
      <alignment horizontal="left"/>
      <protection locked="0"/>
    </xf>
    <xf numFmtId="0" fontId="64" fillId="0" borderId="1" xfId="0" applyFont="1" applyBorder="1" applyAlignment="1" applyProtection="1">
      <alignment horizontal="left" vertical="center"/>
      <protection locked="0"/>
    </xf>
    <xf numFmtId="0" fontId="48" fillId="37" borderId="9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48" fillId="0" borderId="12" xfId="0" applyFont="1" applyBorder="1" applyAlignment="1">
      <alignment horizontal="center" vertical="center" wrapText="1"/>
    </xf>
    <xf numFmtId="0" fontId="48" fillId="0" borderId="38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left" vertical="center"/>
    </xf>
    <xf numFmtId="0" fontId="48" fillId="0" borderId="39" xfId="0" applyFont="1" applyBorder="1" applyAlignment="1">
      <alignment horizontal="center" vertical="center" wrapText="1"/>
    </xf>
    <xf numFmtId="0" fontId="48" fillId="0" borderId="39" xfId="0" applyFont="1" applyBorder="1" applyAlignment="1">
      <alignment horizontal="center" vertical="center"/>
    </xf>
    <xf numFmtId="2" fontId="48" fillId="0" borderId="39" xfId="0" applyNumberFormat="1" applyFont="1" applyBorder="1" applyAlignment="1">
      <alignment horizontal="center" vertical="center"/>
    </xf>
    <xf numFmtId="165" fontId="48" fillId="0" borderId="39" xfId="0" applyNumberFormat="1" applyFont="1" applyBorder="1" applyAlignment="1">
      <alignment horizontal="center" vertical="center"/>
    </xf>
    <xf numFmtId="0" fontId="14" fillId="0" borderId="38" xfId="0" applyFont="1" applyBorder="1" applyAlignment="1">
      <alignment horizontal="left" wrapText="1"/>
    </xf>
    <xf numFmtId="177" fontId="14" fillId="0" borderId="12" xfId="256" applyNumberFormat="1" applyFont="1" applyFill="1" applyBorder="1" applyAlignment="1" applyProtection="1">
      <alignment horizontal="center" wrapText="1"/>
    </xf>
    <xf numFmtId="172" fontId="14" fillId="0" borderId="12" xfId="366" applyNumberFormat="1" applyFont="1" applyFill="1" applyBorder="1" applyAlignment="1">
      <alignment horizontal="center" wrapText="1"/>
    </xf>
    <xf numFmtId="170" fontId="14" fillId="0" borderId="12" xfId="366" applyNumberFormat="1" applyFont="1" applyFill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48" fillId="0" borderId="11" xfId="0" applyFont="1" applyBorder="1" applyAlignment="1">
      <alignment horizontal="center" vertical="center" wrapText="1"/>
    </xf>
    <xf numFmtId="0" fontId="48" fillId="0" borderId="11" xfId="0" applyFont="1" applyBorder="1" applyAlignment="1">
      <alignment horizontal="center" vertical="center"/>
    </xf>
    <xf numFmtId="2" fontId="48" fillId="0" borderId="11" xfId="0" applyNumberFormat="1" applyFont="1" applyBorder="1" applyAlignment="1">
      <alignment horizontal="center" vertical="center"/>
    </xf>
    <xf numFmtId="165" fontId="48" fillId="0" borderId="6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69" fontId="14" fillId="0" borderId="1" xfId="0" applyNumberFormat="1" applyFont="1" applyBorder="1" applyAlignment="1" applyProtection="1">
      <alignment horizontal="center" vertical="center"/>
      <protection locked="0"/>
    </xf>
    <xf numFmtId="0" fontId="44" fillId="3" borderId="20" xfId="87" applyAlignment="1">
      <alignment vertical="center" wrapText="1"/>
    </xf>
    <xf numFmtId="2" fontId="0" fillId="0" borderId="1" xfId="0" applyNumberForma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367" applyFont="1" applyBorder="1" applyAlignment="1">
      <alignment horizontal="center" vertical="center"/>
    </xf>
    <xf numFmtId="170" fontId="14" fillId="0" borderId="1" xfId="366" applyNumberFormat="1" applyFont="1" applyFill="1" applyBorder="1" applyAlignment="1">
      <alignment horizontal="center" vertical="center" wrapText="1"/>
    </xf>
    <xf numFmtId="172" fontId="14" fillId="0" borderId="1" xfId="366" applyNumberFormat="1" applyFont="1" applyFill="1" applyBorder="1" applyAlignment="1">
      <alignment horizontal="center" vertical="center" wrapText="1"/>
    </xf>
    <xf numFmtId="0" fontId="46" fillId="35" borderId="25" xfId="47" applyAlignment="1" applyProtection="1">
      <alignment horizontal="center" vertical="center" wrapText="1"/>
      <protection locked="0"/>
    </xf>
    <xf numFmtId="0" fontId="46" fillId="35" borderId="25" xfId="47" applyAlignment="1" applyProtection="1">
      <alignment horizontal="center" vertical="center"/>
      <protection locked="0"/>
    </xf>
    <xf numFmtId="4" fontId="46" fillId="35" borderId="25" xfId="47" applyNumberFormat="1" applyAlignment="1" applyProtection="1">
      <alignment horizontal="center" vertical="center"/>
      <protection locked="0"/>
    </xf>
    <xf numFmtId="2" fontId="46" fillId="35" borderId="44" xfId="47" applyNumberFormat="1" applyBorder="1" applyAlignment="1" applyProtection="1">
      <alignment horizontal="center" vertical="center" wrapText="1"/>
      <protection locked="0"/>
    </xf>
    <xf numFmtId="0" fontId="47" fillId="0" borderId="27" xfId="83" applyAlignment="1" applyProtection="1">
      <alignment horizontal="center" vertical="center" wrapText="1"/>
      <protection locked="0"/>
    </xf>
    <xf numFmtId="0" fontId="47" fillId="0" borderId="43" xfId="83" applyBorder="1" applyAlignment="1" applyProtection="1">
      <alignment horizontal="center" vertical="center" wrapText="1"/>
      <protection locked="0"/>
    </xf>
    <xf numFmtId="0" fontId="14" fillId="0" borderId="20" xfId="87" applyFont="1" applyFill="1" applyAlignment="1">
      <alignment horizontal="center" vertical="center" wrapText="1"/>
    </xf>
    <xf numFmtId="0" fontId="47" fillId="0" borderId="27" xfId="83" applyAlignment="1" applyProtection="1">
      <alignment vertical="center"/>
      <protection locked="0"/>
    </xf>
    <xf numFmtId="169" fontId="47" fillId="0" borderId="27" xfId="83" applyNumberFormat="1" applyAlignment="1" applyProtection="1">
      <alignment horizontal="center" vertical="center"/>
      <protection locked="0"/>
    </xf>
    <xf numFmtId="169" fontId="47" fillId="0" borderId="43" xfId="83" applyNumberForma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45" fillId="0" borderId="0" xfId="85" applyFill="1" applyBorder="1" applyAlignment="1">
      <alignment horizontal="center" vertical="center" wrapText="1"/>
    </xf>
    <xf numFmtId="0" fontId="46" fillId="35" borderId="46" xfId="47" applyBorder="1" applyAlignment="1" applyProtection="1">
      <alignment horizontal="center" vertical="center" wrapText="1"/>
      <protection locked="0"/>
    </xf>
    <xf numFmtId="165" fontId="46" fillId="35" borderId="25" xfId="86" applyFont="1" applyFill="1" applyBorder="1" applyAlignment="1" applyProtection="1">
      <alignment horizontal="center" vertical="center" wrapText="1"/>
      <protection locked="0"/>
    </xf>
    <xf numFmtId="0" fontId="46" fillId="35" borderId="52" xfId="47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2" fontId="44" fillId="0" borderId="36" xfId="87" applyNumberFormat="1" applyFill="1" applyBorder="1" applyAlignment="1" applyProtection="1">
      <alignment horizontal="center" vertical="center" wrapText="1"/>
      <protection locked="0"/>
    </xf>
    <xf numFmtId="10" fontId="44" fillId="0" borderId="20" xfId="87" applyNumberFormat="1" applyFill="1" applyAlignment="1" applyProtection="1">
      <alignment horizontal="center" vertical="center" wrapText="1"/>
      <protection locked="0"/>
    </xf>
    <xf numFmtId="4" fontId="44" fillId="0" borderId="20" xfId="87" applyNumberFormat="1" applyFill="1" applyAlignment="1" applyProtection="1">
      <alignment horizontal="center" vertical="center" wrapText="1"/>
      <protection locked="0"/>
    </xf>
    <xf numFmtId="2" fontId="44" fillId="0" borderId="20" xfId="87" applyNumberFormat="1" applyFill="1" applyAlignment="1" applyProtection="1">
      <alignment horizontal="center" vertical="center" wrapText="1"/>
      <protection locked="0"/>
    </xf>
    <xf numFmtId="169" fontId="46" fillId="35" borderId="25" xfId="47" applyNumberFormat="1" applyAlignment="1" applyProtection="1">
      <alignment horizontal="center" vertical="center"/>
      <protection locked="0"/>
    </xf>
    <xf numFmtId="165" fontId="46" fillId="35" borderId="25" xfId="86" applyFont="1" applyFill="1" applyBorder="1" applyAlignment="1" applyProtection="1">
      <alignment horizontal="center" vertical="center"/>
      <protection locked="0"/>
    </xf>
    <xf numFmtId="0" fontId="47" fillId="0" borderId="27" xfId="83" applyAlignment="1">
      <alignment horizontal="center" vertical="center" wrapText="1"/>
    </xf>
    <xf numFmtId="165" fontId="47" fillId="0" borderId="27" xfId="83" applyNumberFormat="1" applyAlignment="1" applyProtection="1">
      <alignment horizontal="center" vertical="center" wrapText="1"/>
      <protection locked="0"/>
    </xf>
    <xf numFmtId="169" fontId="45" fillId="0" borderId="27" xfId="83" applyNumberFormat="1" applyFont="1" applyAlignment="1" applyProtection="1">
      <alignment horizontal="center" vertical="center"/>
      <protection locked="0"/>
    </xf>
    <xf numFmtId="165" fontId="45" fillId="0" borderId="27" xfId="86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45" fillId="38" borderId="46" xfId="47" applyFont="1" applyFill="1" applyBorder="1" applyAlignment="1" applyProtection="1">
      <alignment vertical="center" wrapText="1"/>
      <protection locked="0"/>
    </xf>
    <xf numFmtId="0" fontId="45" fillId="38" borderId="46" xfId="47" applyFont="1" applyFill="1" applyBorder="1" applyAlignment="1" applyProtection="1">
      <alignment vertical="center"/>
      <protection locked="0"/>
    </xf>
    <xf numFmtId="4" fontId="46" fillId="35" borderId="25" xfId="47" applyNumberFormat="1" applyAlignment="1" applyProtection="1">
      <alignment horizontal="left" vertical="center"/>
      <protection locked="0"/>
    </xf>
    <xf numFmtId="0" fontId="46" fillId="35" borderId="25" xfId="47" applyAlignment="1">
      <alignment vertical="center"/>
    </xf>
    <xf numFmtId="0" fontId="47" fillId="0" borderId="27" xfId="83" applyAlignment="1">
      <alignment horizontal="left" vertical="center" wrapText="1"/>
    </xf>
    <xf numFmtId="0" fontId="46" fillId="35" borderId="25" xfId="47" applyAlignment="1" applyProtection="1">
      <alignment horizontal="left" vertical="center"/>
      <protection locked="0"/>
    </xf>
    <xf numFmtId="173" fontId="48" fillId="0" borderId="12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2" fontId="48" fillId="0" borderId="12" xfId="0" applyNumberFormat="1" applyFont="1" applyBorder="1" applyAlignment="1">
      <alignment horizontal="center" vertical="center"/>
    </xf>
    <xf numFmtId="165" fontId="48" fillId="0" borderId="12" xfId="0" applyNumberFormat="1" applyFont="1" applyBorder="1" applyAlignment="1">
      <alignment horizontal="center" vertical="center"/>
    </xf>
    <xf numFmtId="178" fontId="14" fillId="0" borderId="1" xfId="0" applyNumberFormat="1" applyFont="1" applyBorder="1" applyAlignment="1">
      <alignment horizontal="center" vertical="center"/>
    </xf>
    <xf numFmtId="172" fontId="14" fillId="0" borderId="1" xfId="366" applyNumberFormat="1" applyFont="1" applyFill="1" applyBorder="1" applyAlignment="1">
      <alignment horizontal="center" vertical="center"/>
    </xf>
    <xf numFmtId="173" fontId="49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2" fontId="49" fillId="0" borderId="1" xfId="0" applyNumberFormat="1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172" fontId="26" fillId="0" borderId="1" xfId="366" applyNumberFormat="1" applyFont="1" applyFill="1" applyBorder="1" applyAlignment="1">
      <alignment horizontal="center" vertical="center"/>
    </xf>
    <xf numFmtId="172" fontId="14" fillId="0" borderId="0" xfId="0" applyNumberFormat="1" applyFont="1" applyAlignment="1">
      <alignment horizontal="center" vertical="center"/>
    </xf>
    <xf numFmtId="172" fontId="13" fillId="0" borderId="0" xfId="366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172" fontId="12" fillId="0" borderId="0" xfId="0" applyNumberFormat="1" applyFont="1" applyAlignment="1">
      <alignment vertical="center"/>
    </xf>
    <xf numFmtId="177" fontId="14" fillId="0" borderId="1" xfId="256" applyNumberFormat="1" applyFont="1" applyFill="1" applyBorder="1" applyAlignment="1" applyProtection="1">
      <alignment horizontal="center" vertical="center" wrapText="1"/>
    </xf>
    <xf numFmtId="172" fontId="26" fillId="0" borderId="6" xfId="366" applyNumberFormat="1" applyFont="1" applyFill="1" applyBorder="1" applyAlignment="1">
      <alignment horizontal="center" vertical="center"/>
    </xf>
    <xf numFmtId="178" fontId="44" fillId="0" borderId="1" xfId="366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178" fontId="4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172" fontId="14" fillId="0" borderId="0" xfId="0" applyNumberFormat="1" applyFont="1" applyAlignment="1">
      <alignment horizontal="center" vertical="center" wrapText="1"/>
    </xf>
    <xf numFmtId="178" fontId="14" fillId="0" borderId="1" xfId="366" applyNumberFormat="1" applyFont="1" applyFill="1" applyBorder="1" applyAlignment="1">
      <alignment horizontal="center" vertical="center"/>
    </xf>
    <xf numFmtId="173" fontId="49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2" fontId="49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72" fontId="26" fillId="0" borderId="0" xfId="366" applyNumberFormat="1" applyFont="1" applyFill="1" applyBorder="1" applyAlignment="1">
      <alignment horizontal="center" vertical="center"/>
    </xf>
    <xf numFmtId="173" fontId="48" fillId="0" borderId="12" xfId="367" applyNumberFormat="1" applyFont="1" applyBorder="1" applyAlignment="1">
      <alignment horizontal="center" vertical="center"/>
    </xf>
    <xf numFmtId="0" fontId="48" fillId="0" borderId="12" xfId="367" applyFont="1" applyBorder="1" applyAlignment="1">
      <alignment horizontal="center" vertical="center"/>
    </xf>
    <xf numFmtId="2" fontId="48" fillId="0" borderId="12" xfId="367" applyNumberFormat="1" applyFont="1" applyBorder="1" applyAlignment="1">
      <alignment horizontal="center" vertical="center"/>
    </xf>
    <xf numFmtId="165" fontId="48" fillId="0" borderId="12" xfId="367" applyNumberFormat="1" applyFont="1" applyBorder="1" applyAlignment="1">
      <alignment horizontal="center" vertical="center"/>
    </xf>
    <xf numFmtId="173" fontId="49" fillId="0" borderId="1" xfId="367" applyNumberFormat="1" applyFont="1" applyBorder="1" applyAlignment="1">
      <alignment horizontal="center" vertical="center"/>
    </xf>
    <xf numFmtId="0" fontId="49" fillId="0" borderId="1" xfId="367" applyFont="1" applyBorder="1" applyAlignment="1">
      <alignment horizontal="center" vertical="center"/>
    </xf>
    <xf numFmtId="2" fontId="49" fillId="0" borderId="1" xfId="367" applyNumberFormat="1" applyFont="1" applyBorder="1" applyAlignment="1">
      <alignment horizontal="center" vertical="center"/>
    </xf>
    <xf numFmtId="0" fontId="50" fillId="0" borderId="1" xfId="367" applyFont="1" applyBorder="1" applyAlignment="1">
      <alignment horizontal="center" vertical="center"/>
    </xf>
    <xf numFmtId="171" fontId="18" fillId="0" borderId="1" xfId="1190" applyNumberFormat="1" applyFont="1" applyFill="1" applyBorder="1" applyAlignment="1">
      <alignment horizontal="center" vertical="center"/>
    </xf>
    <xf numFmtId="171" fontId="15" fillId="0" borderId="6" xfId="1190" applyNumberFormat="1" applyFont="1" applyFill="1" applyBorder="1" applyAlignment="1">
      <alignment horizontal="center" vertical="center"/>
    </xf>
    <xf numFmtId="171" fontId="44" fillId="0" borderId="1" xfId="366" applyNumberFormat="1" applyFont="1" applyFill="1" applyBorder="1" applyAlignment="1">
      <alignment horizontal="center" vertical="center"/>
    </xf>
    <xf numFmtId="171" fontId="15" fillId="0" borderId="1" xfId="366" applyNumberFormat="1" applyFont="1" applyFill="1" applyBorder="1" applyAlignment="1">
      <alignment horizontal="center" vertical="center"/>
    </xf>
    <xf numFmtId="173" fontId="49" fillId="0" borderId="0" xfId="367" applyNumberFormat="1" applyFont="1" applyAlignment="1">
      <alignment horizontal="center" vertical="center"/>
    </xf>
    <xf numFmtId="0" fontId="49" fillId="0" borderId="0" xfId="367" applyFont="1" applyAlignment="1">
      <alignment horizontal="center" vertical="center"/>
    </xf>
    <xf numFmtId="2" fontId="49" fillId="0" borderId="0" xfId="367" applyNumberFormat="1" applyFont="1" applyAlignment="1">
      <alignment horizontal="center" vertical="center"/>
    </xf>
    <xf numFmtId="0" fontId="12" fillId="0" borderId="13" xfId="0" applyFont="1" applyBorder="1" applyAlignment="1">
      <alignment vertical="center"/>
    </xf>
    <xf numFmtId="4" fontId="45" fillId="0" borderId="0" xfId="85" applyNumberFormat="1" applyFill="1" applyBorder="1" applyAlignment="1">
      <alignment horizontal="center" vertical="center"/>
    </xf>
    <xf numFmtId="0" fontId="48" fillId="37" borderId="9" xfId="367" applyFont="1" applyFill="1" applyBorder="1" applyAlignment="1">
      <alignment horizontal="center" vertical="center" wrapText="1"/>
    </xf>
    <xf numFmtId="4" fontId="45" fillId="0" borderId="0" xfId="85" applyNumberFormat="1" applyFill="1" applyBorder="1" applyAlignment="1">
      <alignment horizontal="center" vertical="center" wrapText="1"/>
    </xf>
    <xf numFmtId="0" fontId="44" fillId="3" borderId="1" xfId="87" applyBorder="1" applyAlignment="1" applyProtection="1">
      <alignment horizontal="center" vertical="center" wrapText="1"/>
      <protection locked="0"/>
    </xf>
    <xf numFmtId="0" fontId="44" fillId="3" borderId="37" xfId="87" applyBorder="1" applyAlignment="1" applyProtection="1">
      <alignment horizontal="center" vertical="center" wrapText="1"/>
      <protection locked="0"/>
    </xf>
    <xf numFmtId="0" fontId="44" fillId="3" borderId="37" xfId="87" applyBorder="1" applyAlignment="1">
      <alignment horizontal="left" vertical="center" wrapText="1"/>
    </xf>
    <xf numFmtId="0" fontId="44" fillId="3" borderId="37" xfId="87" applyBorder="1" applyAlignment="1" applyProtection="1">
      <alignment horizontal="left" vertical="center" wrapText="1"/>
      <protection locked="0"/>
    </xf>
    <xf numFmtId="4" fontId="52" fillId="0" borderId="1" xfId="87" applyNumberFormat="1" applyFont="1" applyFill="1" applyBorder="1" applyAlignment="1" applyProtection="1">
      <alignment horizontal="center" vertical="center" wrapText="1"/>
      <protection locked="0"/>
    </xf>
    <xf numFmtId="0" fontId="44" fillId="0" borderId="1" xfId="87" applyFill="1" applyBorder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46" fillId="35" borderId="8" xfId="47" applyBorder="1" applyAlignment="1">
      <alignment vertical="center"/>
    </xf>
    <xf numFmtId="4" fontId="46" fillId="35" borderId="8" xfId="47" applyNumberFormat="1" applyBorder="1" applyAlignment="1" applyProtection="1">
      <alignment horizontal="left" vertical="center"/>
      <protection locked="0"/>
    </xf>
    <xf numFmtId="4" fontId="0" fillId="0" borderId="1" xfId="0" applyNumberFormat="1" applyBorder="1" applyAlignment="1">
      <alignment vertical="center"/>
    </xf>
    <xf numFmtId="0" fontId="46" fillId="35" borderId="8" xfId="47" applyBorder="1" applyAlignment="1" applyProtection="1">
      <alignment horizontal="center" vertical="center"/>
      <protection locked="0"/>
    </xf>
    <xf numFmtId="169" fontId="46" fillId="35" borderId="8" xfId="47" applyNumberFormat="1" applyBorder="1" applyAlignment="1" applyProtection="1">
      <alignment vertical="center"/>
      <protection locked="0"/>
    </xf>
    <xf numFmtId="165" fontId="46" fillId="35" borderId="8" xfId="86" applyFont="1" applyFill="1" applyBorder="1" applyAlignment="1" applyProtection="1">
      <alignment horizontal="right" vertical="center" wrapText="1"/>
      <protection locked="0"/>
    </xf>
    <xf numFmtId="0" fontId="44" fillId="3" borderId="20" xfId="87" applyAlignment="1" applyProtection="1">
      <alignment vertical="center" wrapText="1"/>
      <protection locked="0"/>
    </xf>
    <xf numFmtId="0" fontId="47" fillId="0" borderId="27" xfId="83" applyAlignment="1">
      <alignment vertical="center" wrapText="1"/>
    </xf>
    <xf numFmtId="0" fontId="47" fillId="0" borderId="27" xfId="83" applyAlignment="1" applyProtection="1">
      <alignment vertical="center" wrapText="1"/>
      <protection locked="0"/>
    </xf>
    <xf numFmtId="165" fontId="47" fillId="0" borderId="27" xfId="83" applyNumberFormat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47" fillId="0" borderId="11" xfId="83" applyBorder="1" applyAlignment="1">
      <alignment vertical="center"/>
    </xf>
    <xf numFmtId="4" fontId="44" fillId="3" borderId="1" xfId="87" applyNumberFormat="1" applyBorder="1" applyAlignment="1">
      <alignment vertical="center" wrapText="1"/>
    </xf>
    <xf numFmtId="0" fontId="44" fillId="3" borderId="1" xfId="87" applyBorder="1" applyAlignment="1">
      <alignment vertical="center" wrapText="1"/>
    </xf>
    <xf numFmtId="4" fontId="44" fillId="3" borderId="1" xfId="87" applyNumberFormat="1" applyBorder="1" applyAlignment="1" applyProtection="1">
      <alignment vertical="center" wrapText="1"/>
      <protection locked="0"/>
    </xf>
    <xf numFmtId="4" fontId="44" fillId="0" borderId="1" xfId="87" applyNumberFormat="1" applyFill="1" applyBorder="1" applyAlignment="1" applyProtection="1">
      <alignment vertical="center" wrapText="1"/>
      <protection locked="0"/>
    </xf>
    <xf numFmtId="165" fontId="44" fillId="3" borderId="20" xfId="87" applyNumberFormat="1" applyAlignment="1" applyProtection="1">
      <alignment vertical="center" wrapText="1"/>
      <protection locked="0"/>
    </xf>
    <xf numFmtId="169" fontId="46" fillId="35" borderId="25" xfId="47" applyNumberFormat="1" applyAlignment="1" applyProtection="1">
      <alignment vertical="center"/>
      <protection locked="0"/>
    </xf>
    <xf numFmtId="165" fontId="46" fillId="35" borderId="25" xfId="86" applyFont="1" applyFill="1" applyBorder="1" applyAlignment="1" applyProtection="1">
      <alignment horizontal="right" vertical="center" wrapText="1"/>
      <protection locked="0"/>
    </xf>
    <xf numFmtId="0" fontId="22" fillId="0" borderId="0" xfId="0" applyFont="1" applyAlignment="1">
      <alignment horizontal="center" vertical="center"/>
    </xf>
    <xf numFmtId="0" fontId="22" fillId="0" borderId="40" xfId="0" applyFont="1" applyBorder="1" applyAlignment="1">
      <alignment vertical="center"/>
    </xf>
    <xf numFmtId="0" fontId="0" fillId="0" borderId="40" xfId="0" applyBorder="1" applyAlignment="1">
      <alignment vertical="center"/>
    </xf>
    <xf numFmtId="0" fontId="46" fillId="35" borderId="41" xfId="47" applyBorder="1" applyAlignment="1">
      <alignment vertical="center"/>
    </xf>
    <xf numFmtId="165" fontId="46" fillId="35" borderId="41" xfId="86" applyFont="1" applyFill="1" applyBorder="1" applyAlignment="1" applyProtection="1">
      <alignment horizontal="right" vertical="center"/>
      <protection locked="0"/>
    </xf>
    <xf numFmtId="165" fontId="44" fillId="3" borderId="42" xfId="87" applyNumberFormat="1" applyBorder="1" applyAlignment="1" applyProtection="1">
      <alignment vertical="center" wrapText="1"/>
      <protection locked="0"/>
    </xf>
    <xf numFmtId="165" fontId="47" fillId="0" borderId="43" xfId="83" applyNumberFormat="1" applyBorder="1" applyAlignment="1" applyProtection="1">
      <alignment vertical="center" wrapText="1"/>
      <protection locked="0"/>
    </xf>
    <xf numFmtId="0" fontId="47" fillId="0" borderId="6" xfId="83" applyBorder="1" applyAlignment="1">
      <alignment vertical="center"/>
    </xf>
    <xf numFmtId="165" fontId="46" fillId="35" borderId="44" xfId="86" applyFont="1" applyFill="1" applyBorder="1" applyAlignment="1" applyProtection="1">
      <alignment horizontal="right" vertical="center"/>
      <protection locked="0"/>
    </xf>
    <xf numFmtId="0" fontId="46" fillId="35" borderId="7" xfId="47" applyBorder="1" applyAlignment="1">
      <alignment horizontal="center" vertical="center"/>
    </xf>
    <xf numFmtId="0" fontId="46" fillId="35" borderId="7" xfId="47" applyBorder="1" applyAlignment="1" applyProtection="1">
      <alignment horizontal="center" vertical="center"/>
      <protection locked="0"/>
    </xf>
    <xf numFmtId="0" fontId="47" fillId="0" borderId="51" xfId="83" applyBorder="1" applyAlignment="1" applyProtection="1">
      <alignment horizontal="center" vertical="center"/>
      <protection locked="0"/>
    </xf>
    <xf numFmtId="0" fontId="44" fillId="0" borderId="49" xfId="87" applyFill="1" applyBorder="1" applyAlignment="1" applyProtection="1">
      <alignment horizontal="center" vertical="center" wrapText="1"/>
      <protection locked="0"/>
    </xf>
    <xf numFmtId="0" fontId="46" fillId="35" borderId="47" xfId="47" applyBorder="1" applyAlignment="1" applyProtection="1">
      <alignment horizontal="center" vertical="center" wrapText="1"/>
      <protection locked="0"/>
    </xf>
    <xf numFmtId="0" fontId="44" fillId="0" borderId="48" xfId="87" applyFill="1" applyBorder="1" applyAlignment="1" applyProtection="1">
      <alignment horizontal="center" vertical="center" wrapText="1"/>
      <protection locked="0"/>
    </xf>
    <xf numFmtId="0" fontId="46" fillId="35" borderId="50" xfId="47" applyBorder="1" applyAlignment="1">
      <alignment horizontal="center" vertical="center"/>
    </xf>
    <xf numFmtId="0" fontId="46" fillId="35" borderId="50" xfId="47" applyBorder="1" applyAlignment="1" applyProtection="1">
      <alignment horizontal="center" vertical="center"/>
      <protection locked="0"/>
    </xf>
    <xf numFmtId="0" fontId="44" fillId="0" borderId="49" xfId="87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49" fillId="0" borderId="1" xfId="0" applyFont="1" applyBorder="1" applyAlignment="1">
      <alignment vertical="center" wrapText="1"/>
    </xf>
    <xf numFmtId="0" fontId="49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49" fillId="0" borderId="1" xfId="367" applyFont="1" applyBorder="1" applyAlignment="1">
      <alignment vertical="center" wrapText="1"/>
    </xf>
    <xf numFmtId="0" fontId="49" fillId="0" borderId="0" xfId="367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3" fillId="0" borderId="2" xfId="0" applyFont="1" applyBorder="1" applyAlignment="1" applyProtection="1">
      <alignment horizontal="center" vertical="center"/>
      <protection locked="0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165" fontId="13" fillId="0" borderId="12" xfId="0" applyNumberFormat="1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29" xfId="0" applyFont="1" applyBorder="1" applyAlignment="1" applyProtection="1">
      <alignment horizontal="center" vertical="center"/>
      <protection locked="0"/>
    </xf>
    <xf numFmtId="166" fontId="14" fillId="0" borderId="1" xfId="0" applyNumberFormat="1" applyFont="1" applyBorder="1" applyAlignment="1" applyProtection="1">
      <alignment vertical="center"/>
      <protection locked="0"/>
    </xf>
    <xf numFmtId="166" fontId="14" fillId="0" borderId="30" xfId="0" applyNumberFormat="1" applyFont="1" applyBorder="1" applyAlignment="1" applyProtection="1">
      <alignment vertical="center"/>
      <protection locked="0"/>
    </xf>
    <xf numFmtId="2" fontId="14" fillId="0" borderId="1" xfId="0" applyNumberFormat="1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13" fillId="0" borderId="2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/>
      <protection locked="0"/>
    </xf>
    <xf numFmtId="166" fontId="13" fillId="0" borderId="1" xfId="0" applyNumberFormat="1" applyFont="1" applyBorder="1" applyAlignment="1" applyProtection="1">
      <alignment vertical="center"/>
      <protection locked="0"/>
    </xf>
    <xf numFmtId="169" fontId="14" fillId="0" borderId="1" xfId="0" applyNumberFormat="1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31" xfId="0" applyFont="1" applyBorder="1" applyAlignment="1" applyProtection="1">
      <alignment vertical="center"/>
      <protection locked="0"/>
    </xf>
    <xf numFmtId="0" fontId="14" fillId="0" borderId="32" xfId="0" applyFont="1" applyBorder="1" applyAlignment="1" applyProtection="1">
      <alignment vertical="center"/>
      <protection locked="0"/>
    </xf>
    <xf numFmtId="165" fontId="13" fillId="0" borderId="32" xfId="0" applyNumberFormat="1" applyFont="1" applyBorder="1" applyAlignment="1" applyProtection="1">
      <alignment horizontal="center" vertical="center"/>
      <protection locked="0"/>
    </xf>
    <xf numFmtId="2" fontId="14" fillId="0" borderId="32" xfId="0" applyNumberFormat="1" applyFont="1" applyBorder="1" applyAlignment="1" applyProtection="1">
      <alignment vertical="center"/>
      <protection locked="0"/>
    </xf>
    <xf numFmtId="166" fontId="14" fillId="0" borderId="32" xfId="0" applyNumberFormat="1" applyFont="1" applyBorder="1" applyAlignment="1" applyProtection="1">
      <alignment vertical="center"/>
      <protection locked="0"/>
    </xf>
    <xf numFmtId="2" fontId="14" fillId="0" borderId="33" xfId="0" applyNumberFormat="1" applyFont="1" applyBorder="1" applyAlignment="1" applyProtection="1">
      <alignment vertical="center"/>
      <protection locked="0"/>
    </xf>
    <xf numFmtId="4" fontId="55" fillId="0" borderId="1" xfId="87" applyNumberFormat="1" applyFont="1" applyFill="1" applyBorder="1" applyAlignment="1" applyProtection="1">
      <alignment horizontal="center" vertical="center" wrapText="1"/>
      <protection locked="0"/>
    </xf>
    <xf numFmtId="0" fontId="44" fillId="0" borderId="20" xfId="87" applyFill="1">
      <alignment wrapText="1"/>
    </xf>
    <xf numFmtId="177" fontId="14" fillId="0" borderId="1" xfId="256" applyNumberFormat="1" applyFont="1" applyFill="1" applyBorder="1" applyAlignment="1" applyProtection="1">
      <alignment horizontal="center" wrapText="1"/>
    </xf>
    <xf numFmtId="0" fontId="44" fillId="0" borderId="1" xfId="87" applyFill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>
      <alignment horizontal="center"/>
    </xf>
    <xf numFmtId="0" fontId="14" fillId="0" borderId="1" xfId="367" applyFont="1" applyBorder="1" applyAlignment="1">
      <alignment horizontal="center"/>
    </xf>
    <xf numFmtId="178" fontId="44" fillId="0" borderId="1" xfId="0" applyNumberFormat="1" applyFont="1" applyBorder="1" applyAlignment="1">
      <alignment horizontal="center"/>
    </xf>
    <xf numFmtId="0" fontId="44" fillId="0" borderId="1" xfId="87" applyFill="1" applyBorder="1">
      <alignment wrapText="1"/>
    </xf>
    <xf numFmtId="0" fontId="44" fillId="3" borderId="1" xfId="87" applyBorder="1">
      <alignment wrapText="1"/>
    </xf>
    <xf numFmtId="0" fontId="16" fillId="0" borderId="13" xfId="0" applyFont="1" applyBorder="1" applyProtection="1">
      <protection locked="0"/>
    </xf>
    <xf numFmtId="0" fontId="0" fillId="0" borderId="13" xfId="0" applyBorder="1" applyProtection="1">
      <protection locked="0"/>
    </xf>
    <xf numFmtId="2" fontId="53" fillId="0" borderId="1" xfId="0" applyNumberFormat="1" applyFont="1" applyBorder="1" applyAlignment="1">
      <alignment horizontal="center"/>
    </xf>
    <xf numFmtId="165" fontId="51" fillId="0" borderId="0" xfId="86" applyFont="1" applyFill="1" applyBorder="1" applyAlignment="1">
      <alignment horizontal="center" vertical="center" wrapText="1"/>
    </xf>
    <xf numFmtId="4" fontId="45" fillId="0" borderId="15" xfId="85" applyNumberFormat="1" applyFill="1" applyBorder="1" applyAlignment="1">
      <alignment horizontal="center" vertical="center" wrapText="1"/>
    </xf>
    <xf numFmtId="4" fontId="45" fillId="0" borderId="0" xfId="85" applyNumberFormat="1" applyFill="1" applyBorder="1" applyAlignment="1">
      <alignment horizontal="center" vertical="center"/>
    </xf>
    <xf numFmtId="4" fontId="45" fillId="0" borderId="13" xfId="85" applyNumberFormat="1" applyFill="1" applyBorder="1" applyAlignment="1">
      <alignment horizontal="center" vertical="center"/>
    </xf>
    <xf numFmtId="0" fontId="65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center"/>
    </xf>
    <xf numFmtId="4" fontId="15" fillId="0" borderId="0" xfId="0" applyNumberFormat="1" applyFont="1" applyAlignment="1" applyProtection="1">
      <alignment horizontal="center" vertical="center" wrapText="1"/>
      <protection locked="0"/>
    </xf>
    <xf numFmtId="165" fontId="62" fillId="0" borderId="0" xfId="86" applyFont="1" applyFill="1" applyBorder="1" applyAlignment="1">
      <alignment horizontal="center" vertical="top" wrapText="1"/>
    </xf>
    <xf numFmtId="10" fontId="17" fillId="0" borderId="0" xfId="0" applyNumberFormat="1" applyFont="1" applyAlignment="1">
      <alignment horizontal="center" vertical="center" wrapText="1"/>
    </xf>
    <xf numFmtId="10" fontId="16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48" fillId="37" borderId="7" xfId="367" applyFont="1" applyFill="1" applyBorder="1" applyAlignment="1">
      <alignment horizontal="center" vertical="center" wrapText="1"/>
    </xf>
    <xf numFmtId="0" fontId="48" fillId="37" borderId="8" xfId="367" applyFont="1" applyFill="1" applyBorder="1" applyAlignment="1">
      <alignment horizontal="center" vertical="center" wrapText="1"/>
    </xf>
    <xf numFmtId="0" fontId="48" fillId="37" borderId="9" xfId="367" applyFont="1" applyFill="1" applyBorder="1" applyAlignment="1">
      <alignment horizontal="center" vertical="center" wrapText="1"/>
    </xf>
    <xf numFmtId="0" fontId="48" fillId="37" borderId="7" xfId="0" applyFont="1" applyFill="1" applyBorder="1" applyAlignment="1">
      <alignment horizontal="center" vertical="center" wrapText="1"/>
    </xf>
    <xf numFmtId="0" fontId="48" fillId="37" borderId="8" xfId="0" applyFont="1" applyFill="1" applyBorder="1" applyAlignment="1">
      <alignment horizontal="center" vertical="center" wrapText="1"/>
    </xf>
    <xf numFmtId="0" fontId="48" fillId="37" borderId="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48" fillId="37" borderId="7" xfId="0" applyFont="1" applyFill="1" applyBorder="1" applyAlignment="1">
      <alignment horizontal="center" wrapText="1"/>
    </xf>
    <xf numFmtId="0" fontId="48" fillId="37" borderId="8" xfId="0" applyFont="1" applyFill="1" applyBorder="1" applyAlignment="1">
      <alignment horizontal="center" wrapText="1"/>
    </xf>
    <xf numFmtId="0" fontId="48" fillId="37" borderId="9" xfId="0" applyFont="1" applyFill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4" fontId="45" fillId="0" borderId="0" xfId="85" applyNumberForma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9" fontId="0" fillId="0" borderId="1" xfId="0" applyNumberForma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4" fontId="0" fillId="0" borderId="0" xfId="0" applyNumberFormat="1"/>
    <xf numFmtId="44" fontId="0" fillId="0" borderId="0" xfId="0" applyNumberFormat="1"/>
    <xf numFmtId="44" fontId="15" fillId="0" borderId="0" xfId="0" applyNumberFormat="1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0" fontId="12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10" fontId="12" fillId="0" borderId="0" xfId="0" applyNumberFormat="1" applyFont="1" applyAlignment="1">
      <alignment horizontal="center"/>
    </xf>
  </cellXfs>
  <cellStyles count="3786">
    <cellStyle name="20% - Ênfase1" xfId="24" builtinId="30" hidden="1"/>
    <cellStyle name="20% - Ênfase1" xfId="60" builtinId="30" hidden="1"/>
    <cellStyle name="20% - Ênfase1" xfId="110" builtinId="30" hidden="1"/>
    <cellStyle name="20% - Ênfase1" xfId="143" builtinId="30" hidden="1"/>
    <cellStyle name="20% - Ênfase1" xfId="190" builtinId="30" hidden="1"/>
    <cellStyle name="20% - Ênfase1" xfId="226" builtinId="30" hidden="1"/>
    <cellStyle name="20% - Ênfase1" xfId="107" builtinId="30" hidden="1"/>
    <cellStyle name="20% - Ênfase1" xfId="263" builtinId="30" hidden="1"/>
    <cellStyle name="20% - Ênfase1" xfId="308" builtinId="30" hidden="1"/>
    <cellStyle name="20% - Ênfase1" xfId="343" builtinId="30" hidden="1"/>
    <cellStyle name="20% - Ênfase1" xfId="391" builtinId="30" hidden="1"/>
    <cellStyle name="20% - Ênfase1" xfId="463" builtinId="30" hidden="1"/>
    <cellStyle name="20% - Ênfase1" xfId="499" builtinId="30" hidden="1"/>
    <cellStyle name="20% - Ênfase1" xfId="549" builtinId="30" hidden="1"/>
    <cellStyle name="20% - Ênfase1" xfId="582" builtinId="30" hidden="1"/>
    <cellStyle name="20% - Ênfase1" xfId="629" builtinId="30" hidden="1"/>
    <cellStyle name="20% - Ênfase1" xfId="665" builtinId="30" hidden="1"/>
    <cellStyle name="20% - Ênfase1" xfId="546" builtinId="30" hidden="1"/>
    <cellStyle name="20% - Ênfase1" xfId="701" builtinId="30" hidden="1"/>
    <cellStyle name="20% - Ênfase1" xfId="746" builtinId="30" hidden="1"/>
    <cellStyle name="20% - Ênfase1" xfId="781" builtinId="30" hidden="1"/>
    <cellStyle name="20% - Ênfase1" xfId="841" builtinId="30" hidden="1"/>
    <cellStyle name="20% - Ênfase1" xfId="883" builtinId="30" hidden="1"/>
    <cellStyle name="20% - Ênfase1" xfId="928" builtinId="30" hidden="1"/>
    <cellStyle name="20% - Ênfase1" xfId="961" builtinId="30" hidden="1"/>
    <cellStyle name="20% - Ênfase1" xfId="1008" builtinId="30" hidden="1"/>
    <cellStyle name="20% - Ênfase1" xfId="1044" builtinId="30" hidden="1"/>
    <cellStyle name="20% - Ênfase1" xfId="925" builtinId="30" hidden="1"/>
    <cellStyle name="20% - Ênfase1" xfId="1080" builtinId="30" hidden="1"/>
    <cellStyle name="20% - Ênfase1" xfId="1125" builtinId="30" hidden="1"/>
    <cellStyle name="20% - Ênfase1" xfId="1160" builtinId="30" hidden="1"/>
    <cellStyle name="20% - Ênfase1" xfId="1217" builtinId="30" hidden="1"/>
    <cellStyle name="20% - Ênfase1" xfId="1253" builtinId="30" hidden="1"/>
    <cellStyle name="20% - Ênfase1" xfId="1303" builtinId="30" hidden="1"/>
    <cellStyle name="20% - Ênfase1" xfId="1336" builtinId="30" hidden="1"/>
    <cellStyle name="20% - Ênfase1" xfId="1383" builtinId="30" hidden="1"/>
    <cellStyle name="20% - Ênfase1" xfId="1419" builtinId="30" hidden="1"/>
    <cellStyle name="20% - Ênfase1" xfId="1300" builtinId="30" hidden="1"/>
    <cellStyle name="20% - Ênfase1" xfId="1455" builtinId="30" hidden="1"/>
    <cellStyle name="20% - Ênfase1" xfId="1500" builtinId="30" hidden="1"/>
    <cellStyle name="20% - Ênfase1" xfId="1535" builtinId="30" hidden="1"/>
    <cellStyle name="20% - Ênfase1" xfId="1583" builtinId="30" hidden="1"/>
    <cellStyle name="20% - Ênfase1" xfId="1654" builtinId="30" hidden="1"/>
    <cellStyle name="20% - Ênfase1" xfId="1690" builtinId="30" hidden="1"/>
    <cellStyle name="20% - Ênfase1" xfId="1740" builtinId="30" hidden="1"/>
    <cellStyle name="20% - Ênfase1" xfId="1773" builtinId="30" hidden="1"/>
    <cellStyle name="20% - Ênfase1" xfId="1820" builtinId="30" hidden="1"/>
    <cellStyle name="20% - Ênfase1" xfId="1856" builtinId="30" hidden="1"/>
    <cellStyle name="20% - Ênfase1" xfId="1737" builtinId="30" hidden="1"/>
    <cellStyle name="20% - Ênfase1" xfId="1892" builtinId="30" hidden="1"/>
    <cellStyle name="20% - Ênfase1" xfId="1937" builtinId="30" hidden="1"/>
    <cellStyle name="20% - Ênfase1" xfId="1972" builtinId="30" hidden="1"/>
    <cellStyle name="20% - Ênfase1" xfId="2032" builtinId="30" hidden="1"/>
    <cellStyle name="20% - Ênfase1" xfId="2074" builtinId="30" hidden="1"/>
    <cellStyle name="20% - Ênfase1" xfId="2119" builtinId="30" hidden="1"/>
    <cellStyle name="20% - Ênfase1" xfId="2152" builtinId="30" hidden="1"/>
    <cellStyle name="20% - Ênfase1" xfId="2199" builtinId="30" hidden="1"/>
    <cellStyle name="20% - Ênfase1" xfId="2235" builtinId="30" hidden="1"/>
    <cellStyle name="20% - Ênfase1" xfId="2116" builtinId="30" hidden="1"/>
    <cellStyle name="20% - Ênfase1" xfId="2271" builtinId="30" hidden="1"/>
    <cellStyle name="20% - Ênfase1" xfId="2316" builtinId="30" hidden="1"/>
    <cellStyle name="20% - Ênfase1" xfId="2351" builtinId="30" hidden="1"/>
    <cellStyle name="20% - Ênfase1" xfId="1625" builtinId="30" hidden="1"/>
    <cellStyle name="20% - Ênfase1" xfId="2408" builtinId="30" hidden="1"/>
    <cellStyle name="20% - Ênfase1" xfId="2453" builtinId="30" hidden="1"/>
    <cellStyle name="20% - Ênfase1" xfId="2486" builtinId="30" hidden="1"/>
    <cellStyle name="20% - Ênfase1" xfId="2533" builtinId="30" hidden="1"/>
    <cellStyle name="20% - Ênfase1" xfId="2569" builtinId="30" hidden="1"/>
    <cellStyle name="20% - Ênfase1" xfId="2450" builtinId="30" hidden="1"/>
    <cellStyle name="20% - Ênfase1" xfId="2605" builtinId="30" hidden="1"/>
    <cellStyle name="20% - Ênfase1" xfId="2650" builtinId="30" hidden="1"/>
    <cellStyle name="20% - Ênfase1" xfId="2685" builtinId="30" hidden="1"/>
    <cellStyle name="20% - Ênfase1" xfId="2728" builtinId="30" hidden="1"/>
    <cellStyle name="20% - Ênfase1" xfId="2775" builtinId="30" hidden="1"/>
    <cellStyle name="20% - Ênfase1" xfId="2811" builtinId="30" hidden="1"/>
    <cellStyle name="20% - Ênfase1" xfId="2860" builtinId="30" hidden="1"/>
    <cellStyle name="20% - Ênfase1" xfId="2893" builtinId="30" hidden="1"/>
    <cellStyle name="20% - Ênfase1" xfId="2940" builtinId="30" hidden="1"/>
    <cellStyle name="20% - Ênfase1" xfId="2976" builtinId="30" hidden="1"/>
    <cellStyle name="20% - Ênfase1" xfId="2857" builtinId="30" hidden="1"/>
    <cellStyle name="20% - Ênfase1" xfId="3012" builtinId="30" hidden="1"/>
    <cellStyle name="20% - Ênfase1" xfId="3057" builtinId="30" hidden="1"/>
    <cellStyle name="20% - Ênfase1" xfId="3092" builtinId="30" hidden="1"/>
    <cellStyle name="20% - Ênfase1" xfId="3133" builtinId="30" hidden="1"/>
    <cellStyle name="20% - Ênfase1" xfId="3173" builtinId="30" hidden="1"/>
    <cellStyle name="20% - Ênfase1" xfId="3218" builtinId="30" hidden="1"/>
    <cellStyle name="20% - Ênfase1" xfId="3251" builtinId="30" hidden="1"/>
    <cellStyle name="20% - Ênfase1" xfId="3298" builtinId="30" hidden="1"/>
    <cellStyle name="20% - Ênfase1" xfId="3334" builtinId="30" hidden="1"/>
    <cellStyle name="20% - Ênfase1" xfId="3215" builtinId="30" hidden="1"/>
    <cellStyle name="20% - Ênfase1" xfId="3370" builtinId="30" hidden="1"/>
    <cellStyle name="20% - Ênfase1" xfId="3415" builtinId="30" hidden="1"/>
    <cellStyle name="20% - Ênfase1" xfId="3450" builtinId="30" hidden="1"/>
    <cellStyle name="20% - Ênfase2" xfId="28" builtinId="34" hidden="1"/>
    <cellStyle name="20% - Ênfase2" xfId="64" builtinId="34" hidden="1"/>
    <cellStyle name="20% - Ênfase2" xfId="114" builtinId="34" hidden="1"/>
    <cellStyle name="20% - Ênfase2" xfId="147" builtinId="34" hidden="1"/>
    <cellStyle name="20% - Ênfase2" xfId="194" builtinId="34" hidden="1"/>
    <cellStyle name="20% - Ênfase2" xfId="230" builtinId="34" hidden="1"/>
    <cellStyle name="20% - Ênfase2" xfId="98" builtinId="34" hidden="1"/>
    <cellStyle name="20% - Ênfase2" xfId="267" builtinId="34" hidden="1"/>
    <cellStyle name="20% - Ênfase2" xfId="312" builtinId="34" hidden="1"/>
    <cellStyle name="20% - Ênfase2" xfId="347" builtinId="34" hidden="1"/>
    <cellStyle name="20% - Ênfase2" xfId="395" builtinId="34" hidden="1"/>
    <cellStyle name="20% - Ênfase2" xfId="467" builtinId="34" hidden="1"/>
    <cellStyle name="20% - Ênfase2" xfId="503" builtinId="34" hidden="1"/>
    <cellStyle name="20% - Ênfase2" xfId="553" builtinId="34" hidden="1"/>
    <cellStyle name="20% - Ênfase2" xfId="586" builtinId="34" hidden="1"/>
    <cellStyle name="20% - Ênfase2" xfId="633" builtinId="34" hidden="1"/>
    <cellStyle name="20% - Ênfase2" xfId="669" builtinId="34" hidden="1"/>
    <cellStyle name="20% - Ênfase2" xfId="537" builtinId="34" hidden="1"/>
    <cellStyle name="20% - Ênfase2" xfId="705" builtinId="34" hidden="1"/>
    <cellStyle name="20% - Ênfase2" xfId="750" builtinId="34" hidden="1"/>
    <cellStyle name="20% - Ênfase2" xfId="785" builtinId="34" hidden="1"/>
    <cellStyle name="20% - Ênfase2" xfId="852" builtinId="34" hidden="1"/>
    <cellStyle name="20% - Ênfase2" xfId="887" builtinId="34" hidden="1"/>
    <cellStyle name="20% - Ênfase2" xfId="932" builtinId="34" hidden="1"/>
    <cellStyle name="20% - Ênfase2" xfId="965" builtinId="34" hidden="1"/>
    <cellStyle name="20% - Ênfase2" xfId="1012" builtinId="34" hidden="1"/>
    <cellStyle name="20% - Ênfase2" xfId="1048" builtinId="34" hidden="1"/>
    <cellStyle name="20% - Ênfase2" xfId="916" builtinId="34" hidden="1"/>
    <cellStyle name="20% - Ênfase2" xfId="1084" builtinId="34" hidden="1"/>
    <cellStyle name="20% - Ênfase2" xfId="1129" builtinId="34" hidden="1"/>
    <cellStyle name="20% - Ênfase2" xfId="1164" builtinId="34" hidden="1"/>
    <cellStyle name="20% - Ênfase2" xfId="1221" builtinId="34" hidden="1"/>
    <cellStyle name="20% - Ênfase2" xfId="1257" builtinId="34" hidden="1"/>
    <cellStyle name="20% - Ênfase2" xfId="1307" builtinId="34" hidden="1"/>
    <cellStyle name="20% - Ênfase2" xfId="1340" builtinId="34" hidden="1"/>
    <cellStyle name="20% - Ênfase2" xfId="1387" builtinId="34" hidden="1"/>
    <cellStyle name="20% - Ênfase2" xfId="1423" builtinId="34" hidden="1"/>
    <cellStyle name="20% - Ênfase2" xfId="1291" builtinId="34" hidden="1"/>
    <cellStyle name="20% - Ênfase2" xfId="1459" builtinId="34" hidden="1"/>
    <cellStyle name="20% - Ênfase2" xfId="1504" builtinId="34" hidden="1"/>
    <cellStyle name="20% - Ênfase2" xfId="1539" builtinId="34" hidden="1"/>
    <cellStyle name="20% - Ênfase2" xfId="1587" builtinId="34" hidden="1"/>
    <cellStyle name="20% - Ênfase2" xfId="1658" builtinId="34" hidden="1"/>
    <cellStyle name="20% - Ênfase2" xfId="1694" builtinId="34" hidden="1"/>
    <cellStyle name="20% - Ênfase2" xfId="1744" builtinId="34" hidden="1"/>
    <cellStyle name="20% - Ênfase2" xfId="1777" builtinId="34" hidden="1"/>
    <cellStyle name="20% - Ênfase2" xfId="1824" builtinId="34" hidden="1"/>
    <cellStyle name="20% - Ênfase2" xfId="1860" builtinId="34" hidden="1"/>
    <cellStyle name="20% - Ênfase2" xfId="1728" builtinId="34" hidden="1"/>
    <cellStyle name="20% - Ênfase2" xfId="1896" builtinId="34" hidden="1"/>
    <cellStyle name="20% - Ênfase2" xfId="1941" builtinId="34" hidden="1"/>
    <cellStyle name="20% - Ênfase2" xfId="1976" builtinId="34" hidden="1"/>
    <cellStyle name="20% - Ênfase2" xfId="2043" builtinId="34" hidden="1"/>
    <cellStyle name="20% - Ênfase2" xfId="2078" builtinId="34" hidden="1"/>
    <cellStyle name="20% - Ênfase2" xfId="2123" builtinId="34" hidden="1"/>
    <cellStyle name="20% - Ênfase2" xfId="2156" builtinId="34" hidden="1"/>
    <cellStyle name="20% - Ênfase2" xfId="2203" builtinId="34" hidden="1"/>
    <cellStyle name="20% - Ênfase2" xfId="2239" builtinId="34" hidden="1"/>
    <cellStyle name="20% - Ênfase2" xfId="2107" builtinId="34" hidden="1"/>
    <cellStyle name="20% - Ênfase2" xfId="2275" builtinId="34" hidden="1"/>
    <cellStyle name="20% - Ênfase2" xfId="2320" builtinId="34" hidden="1"/>
    <cellStyle name="20% - Ênfase2" xfId="2355" builtinId="34" hidden="1"/>
    <cellStyle name="20% - Ênfase2" xfId="2007" builtinId="34" hidden="1"/>
    <cellStyle name="20% - Ênfase2" xfId="2412" builtinId="34" hidden="1"/>
    <cellStyle name="20% - Ênfase2" xfId="2457" builtinId="34" hidden="1"/>
    <cellStyle name="20% - Ênfase2" xfId="2490" builtinId="34" hidden="1"/>
    <cellStyle name="20% - Ênfase2" xfId="2537" builtinId="34" hidden="1"/>
    <cellStyle name="20% - Ênfase2" xfId="2573" builtinId="34" hidden="1"/>
    <cellStyle name="20% - Ênfase2" xfId="2441" builtinId="34" hidden="1"/>
    <cellStyle name="20% - Ênfase2" xfId="2609" builtinId="34" hidden="1"/>
    <cellStyle name="20% - Ênfase2" xfId="2654" builtinId="34" hidden="1"/>
    <cellStyle name="20% - Ênfase2" xfId="2689" builtinId="34" hidden="1"/>
    <cellStyle name="20% - Ênfase2" xfId="2732" builtinId="34" hidden="1"/>
    <cellStyle name="20% - Ênfase2" xfId="2779" builtinId="34" hidden="1"/>
    <cellStyle name="20% - Ênfase2" xfId="2815" builtinId="34" hidden="1"/>
    <cellStyle name="20% - Ênfase2" xfId="2864" builtinId="34" hidden="1"/>
    <cellStyle name="20% - Ênfase2" xfId="2897" builtinId="34" hidden="1"/>
    <cellStyle name="20% - Ênfase2" xfId="2944" builtinId="34" hidden="1"/>
    <cellStyle name="20% - Ênfase2" xfId="2980" builtinId="34" hidden="1"/>
    <cellStyle name="20% - Ênfase2" xfId="2848" builtinId="34" hidden="1"/>
    <cellStyle name="20% - Ênfase2" xfId="3016" builtinId="34" hidden="1"/>
    <cellStyle name="20% - Ênfase2" xfId="3061" builtinId="34" hidden="1"/>
    <cellStyle name="20% - Ênfase2" xfId="3096" builtinId="34" hidden="1"/>
    <cellStyle name="20% - Ênfase2" xfId="3142" builtinId="34" hidden="1"/>
    <cellStyle name="20% - Ênfase2" xfId="3177" builtinId="34" hidden="1"/>
    <cellStyle name="20% - Ênfase2" xfId="3222" builtinId="34" hidden="1"/>
    <cellStyle name="20% - Ênfase2" xfId="3255" builtinId="34" hidden="1"/>
    <cellStyle name="20% - Ênfase2" xfId="3302" builtinId="34" hidden="1"/>
    <cellStyle name="20% - Ênfase2" xfId="3338" builtinId="34" hidden="1"/>
    <cellStyle name="20% - Ênfase2" xfId="3206" builtinId="34" hidden="1"/>
    <cellStyle name="20% - Ênfase2" xfId="3374" builtinId="34" hidden="1"/>
    <cellStyle name="20% - Ênfase2" xfId="3419" builtinId="34" hidden="1"/>
    <cellStyle name="20% - Ênfase2" xfId="3454" builtinId="34" hidden="1"/>
    <cellStyle name="20% - Ênfase3" xfId="32" builtinId="38" hidden="1"/>
    <cellStyle name="20% - Ênfase3" xfId="68" builtinId="38" hidden="1"/>
    <cellStyle name="20% - Ênfase3" xfId="118" builtinId="38" hidden="1"/>
    <cellStyle name="20% - Ênfase3" xfId="151" builtinId="38" hidden="1"/>
    <cellStyle name="20% - Ênfase3" xfId="198" builtinId="38" hidden="1"/>
    <cellStyle name="20% - Ênfase3" xfId="234" builtinId="38" hidden="1"/>
    <cellStyle name="20% - Ênfase3" xfId="94" builtinId="38" hidden="1"/>
    <cellStyle name="20% - Ênfase3" xfId="271" builtinId="38" hidden="1"/>
    <cellStyle name="20% - Ênfase3" xfId="316" builtinId="38" hidden="1"/>
    <cellStyle name="20% - Ênfase3" xfId="351" builtinId="38" hidden="1"/>
    <cellStyle name="20% - Ênfase3" xfId="399" builtinId="38" hidden="1"/>
    <cellStyle name="20% - Ênfase3" xfId="471" builtinId="38" hidden="1"/>
    <cellStyle name="20% - Ênfase3" xfId="507" builtinId="38" hidden="1"/>
    <cellStyle name="20% - Ênfase3" xfId="557" builtinId="38" hidden="1"/>
    <cellStyle name="20% - Ênfase3" xfId="590" builtinId="38" hidden="1"/>
    <cellStyle name="20% - Ênfase3" xfId="637" builtinId="38" hidden="1"/>
    <cellStyle name="20% - Ênfase3" xfId="673" builtinId="38" hidden="1"/>
    <cellStyle name="20% - Ênfase3" xfId="533" builtinId="38" hidden="1"/>
    <cellStyle name="20% - Ênfase3" xfId="709" builtinId="38" hidden="1"/>
    <cellStyle name="20% - Ênfase3" xfId="754" builtinId="38" hidden="1"/>
    <cellStyle name="20% - Ênfase3" xfId="789" builtinId="38" hidden="1"/>
    <cellStyle name="20% - Ênfase3" xfId="856" builtinId="38" hidden="1"/>
    <cellStyle name="20% - Ênfase3" xfId="891" builtinId="38" hidden="1"/>
    <cellStyle name="20% - Ênfase3" xfId="936" builtinId="38" hidden="1"/>
    <cellStyle name="20% - Ênfase3" xfId="969" builtinId="38" hidden="1"/>
    <cellStyle name="20% - Ênfase3" xfId="1016" builtinId="38" hidden="1"/>
    <cellStyle name="20% - Ênfase3" xfId="1052" builtinId="38" hidden="1"/>
    <cellStyle name="20% - Ênfase3" xfId="912" builtinId="38" hidden="1"/>
    <cellStyle name="20% - Ênfase3" xfId="1088" builtinId="38" hidden="1"/>
    <cellStyle name="20% - Ênfase3" xfId="1133" builtinId="38" hidden="1"/>
    <cellStyle name="20% - Ênfase3" xfId="1168" builtinId="38" hidden="1"/>
    <cellStyle name="20% - Ênfase3" xfId="1225" builtinId="38" hidden="1"/>
    <cellStyle name="20% - Ênfase3" xfId="1261" builtinId="38" hidden="1"/>
    <cellStyle name="20% - Ênfase3" xfId="1311" builtinId="38" hidden="1"/>
    <cellStyle name="20% - Ênfase3" xfId="1344" builtinId="38" hidden="1"/>
    <cellStyle name="20% - Ênfase3" xfId="1391" builtinId="38" hidden="1"/>
    <cellStyle name="20% - Ênfase3" xfId="1427" builtinId="38" hidden="1"/>
    <cellStyle name="20% - Ênfase3" xfId="1287" builtinId="38" hidden="1"/>
    <cellStyle name="20% - Ênfase3" xfId="1463" builtinId="38" hidden="1"/>
    <cellStyle name="20% - Ênfase3" xfId="1508" builtinId="38" hidden="1"/>
    <cellStyle name="20% - Ênfase3" xfId="1543" builtinId="38" hidden="1"/>
    <cellStyle name="20% - Ênfase3" xfId="1591" builtinId="38" hidden="1"/>
    <cellStyle name="20% - Ênfase3" xfId="1662" builtinId="38" hidden="1"/>
    <cellStyle name="20% - Ênfase3" xfId="1698" builtinId="38" hidden="1"/>
    <cellStyle name="20% - Ênfase3" xfId="1748" builtinId="38" hidden="1"/>
    <cellStyle name="20% - Ênfase3" xfId="1781" builtinId="38" hidden="1"/>
    <cellStyle name="20% - Ênfase3" xfId="1828" builtinId="38" hidden="1"/>
    <cellStyle name="20% - Ênfase3" xfId="1864" builtinId="38" hidden="1"/>
    <cellStyle name="20% - Ênfase3" xfId="1724" builtinId="38" hidden="1"/>
    <cellStyle name="20% - Ênfase3" xfId="1900" builtinId="38" hidden="1"/>
    <cellStyle name="20% - Ênfase3" xfId="1945" builtinId="38" hidden="1"/>
    <cellStyle name="20% - Ênfase3" xfId="1980" builtinId="38" hidden="1"/>
    <cellStyle name="20% - Ênfase3" xfId="2047" builtinId="38" hidden="1"/>
    <cellStyle name="20% - Ênfase3" xfId="2082" builtinId="38" hidden="1"/>
    <cellStyle name="20% - Ênfase3" xfId="2127" builtinId="38" hidden="1"/>
    <cellStyle name="20% - Ênfase3" xfId="2160" builtinId="38" hidden="1"/>
    <cellStyle name="20% - Ênfase3" xfId="2207" builtinId="38" hidden="1"/>
    <cellStyle name="20% - Ênfase3" xfId="2243" builtinId="38" hidden="1"/>
    <cellStyle name="20% - Ênfase3" xfId="2103" builtinId="38" hidden="1"/>
    <cellStyle name="20% - Ênfase3" xfId="2279" builtinId="38" hidden="1"/>
    <cellStyle name="20% - Ênfase3" xfId="2324" builtinId="38" hidden="1"/>
    <cellStyle name="20% - Ênfase3" xfId="2359" builtinId="38" hidden="1"/>
    <cellStyle name="20% - Ênfase3" xfId="1608" builtinId="38" hidden="1"/>
    <cellStyle name="20% - Ênfase3" xfId="2416" builtinId="38" hidden="1"/>
    <cellStyle name="20% - Ênfase3" xfId="2461" builtinId="38" hidden="1"/>
    <cellStyle name="20% - Ênfase3" xfId="2494" builtinId="38" hidden="1"/>
    <cellStyle name="20% - Ênfase3" xfId="2541" builtinId="38" hidden="1"/>
    <cellStyle name="20% - Ênfase3" xfId="2577" builtinId="38" hidden="1"/>
    <cellStyle name="20% - Ênfase3" xfId="2437" builtinId="38" hidden="1"/>
    <cellStyle name="20% - Ênfase3" xfId="2613" builtinId="38" hidden="1"/>
    <cellStyle name="20% - Ênfase3" xfId="2658" builtinId="38" hidden="1"/>
    <cellStyle name="20% - Ênfase3" xfId="2693" builtinId="38" hidden="1"/>
    <cellStyle name="20% - Ênfase3" xfId="2736" builtinId="38" hidden="1"/>
    <cellStyle name="20% - Ênfase3" xfId="2783" builtinId="38" hidden="1"/>
    <cellStyle name="20% - Ênfase3" xfId="2819" builtinId="38" hidden="1"/>
    <cellStyle name="20% - Ênfase3" xfId="2868" builtinId="38" hidden="1"/>
    <cellStyle name="20% - Ênfase3" xfId="2901" builtinId="38" hidden="1"/>
    <cellStyle name="20% - Ênfase3" xfId="2948" builtinId="38" hidden="1"/>
    <cellStyle name="20% - Ênfase3" xfId="2984" builtinId="38" hidden="1"/>
    <cellStyle name="20% - Ênfase3" xfId="2844" builtinId="38" hidden="1"/>
    <cellStyle name="20% - Ênfase3" xfId="3020" builtinId="38" hidden="1"/>
    <cellStyle name="20% - Ênfase3" xfId="3065" builtinId="38" hidden="1"/>
    <cellStyle name="20% - Ênfase3" xfId="3100" builtinId="38" hidden="1"/>
    <cellStyle name="20% - Ênfase3" xfId="3146" builtinId="38" hidden="1"/>
    <cellStyle name="20% - Ênfase3" xfId="3181" builtinId="38" hidden="1"/>
    <cellStyle name="20% - Ênfase3" xfId="3226" builtinId="38" hidden="1"/>
    <cellStyle name="20% - Ênfase3" xfId="3259" builtinId="38" hidden="1"/>
    <cellStyle name="20% - Ênfase3" xfId="3306" builtinId="38" hidden="1"/>
    <cellStyle name="20% - Ênfase3" xfId="3342" builtinId="38" hidden="1"/>
    <cellStyle name="20% - Ênfase3" xfId="3202" builtinId="38" hidden="1"/>
    <cellStyle name="20% - Ênfase3" xfId="3378" builtinId="38" hidden="1"/>
    <cellStyle name="20% - Ênfase3" xfId="3423" builtinId="38" hidden="1"/>
    <cellStyle name="20% - Ênfase3" xfId="3458" builtinId="38" hidden="1"/>
    <cellStyle name="20% - Ênfase4" xfId="36" builtinId="42" hidden="1"/>
    <cellStyle name="20% - Ênfase4" xfId="72" builtinId="42" hidden="1"/>
    <cellStyle name="20% - Ênfase4" xfId="122" builtinId="42" hidden="1"/>
    <cellStyle name="20% - Ênfase4" xfId="155" builtinId="42" hidden="1"/>
    <cellStyle name="20% - Ênfase4" xfId="202" builtinId="42" hidden="1"/>
    <cellStyle name="20% - Ênfase4" xfId="238" builtinId="42" hidden="1"/>
    <cellStyle name="20% - Ênfase4" xfId="90" builtinId="42" hidden="1"/>
    <cellStyle name="20% - Ênfase4" xfId="275" builtinId="42" hidden="1"/>
    <cellStyle name="20% - Ênfase4" xfId="320" builtinId="42" hidden="1"/>
    <cellStyle name="20% - Ênfase4" xfId="355" builtinId="42" hidden="1"/>
    <cellStyle name="20% - Ênfase4" xfId="403" builtinId="42" hidden="1"/>
    <cellStyle name="20% - Ênfase4" xfId="475" builtinId="42" hidden="1"/>
    <cellStyle name="20% - Ênfase4" xfId="511" builtinId="42" hidden="1"/>
    <cellStyle name="20% - Ênfase4" xfId="561" builtinId="42" hidden="1"/>
    <cellStyle name="20% - Ênfase4" xfId="594" builtinId="42" hidden="1"/>
    <cellStyle name="20% - Ênfase4" xfId="641" builtinId="42" hidden="1"/>
    <cellStyle name="20% - Ênfase4" xfId="677" builtinId="42" hidden="1"/>
    <cellStyle name="20% - Ênfase4" xfId="529" builtinId="42" hidden="1"/>
    <cellStyle name="20% - Ênfase4" xfId="713" builtinId="42" hidden="1"/>
    <cellStyle name="20% - Ênfase4" xfId="758" builtinId="42" hidden="1"/>
    <cellStyle name="20% - Ênfase4" xfId="793" builtinId="42" hidden="1"/>
    <cellStyle name="20% - Ênfase4" xfId="860" builtinId="42" hidden="1"/>
    <cellStyle name="20% - Ênfase4" xfId="895" builtinId="42" hidden="1"/>
    <cellStyle name="20% - Ênfase4" xfId="940" builtinId="42" hidden="1"/>
    <cellStyle name="20% - Ênfase4" xfId="973" builtinId="42" hidden="1"/>
    <cellStyle name="20% - Ênfase4" xfId="1020" builtinId="42" hidden="1"/>
    <cellStyle name="20% - Ênfase4" xfId="1056" builtinId="42" hidden="1"/>
    <cellStyle name="20% - Ênfase4" xfId="908" builtinId="42" hidden="1"/>
    <cellStyle name="20% - Ênfase4" xfId="1092" builtinId="42" hidden="1"/>
    <cellStyle name="20% - Ênfase4" xfId="1137" builtinId="42" hidden="1"/>
    <cellStyle name="20% - Ênfase4" xfId="1172" builtinId="42" hidden="1"/>
    <cellStyle name="20% - Ênfase4" xfId="1229" builtinId="42" hidden="1"/>
    <cellStyle name="20% - Ênfase4" xfId="1265" builtinId="42" hidden="1"/>
    <cellStyle name="20% - Ênfase4" xfId="1315" builtinId="42" hidden="1"/>
    <cellStyle name="20% - Ênfase4" xfId="1348" builtinId="42" hidden="1"/>
    <cellStyle name="20% - Ênfase4" xfId="1395" builtinId="42" hidden="1"/>
    <cellStyle name="20% - Ênfase4" xfId="1431" builtinId="42" hidden="1"/>
    <cellStyle name="20% - Ênfase4" xfId="1283" builtinId="42" hidden="1"/>
    <cellStyle name="20% - Ênfase4" xfId="1467" builtinId="42" hidden="1"/>
    <cellStyle name="20% - Ênfase4" xfId="1512" builtinId="42" hidden="1"/>
    <cellStyle name="20% - Ênfase4" xfId="1547" builtinId="42" hidden="1"/>
    <cellStyle name="20% - Ênfase4" xfId="1595" builtinId="42" hidden="1"/>
    <cellStyle name="20% - Ênfase4" xfId="1666" builtinId="42" hidden="1"/>
    <cellStyle name="20% - Ênfase4" xfId="1702" builtinId="42" hidden="1"/>
    <cellStyle name="20% - Ênfase4" xfId="1752" builtinId="42" hidden="1"/>
    <cellStyle name="20% - Ênfase4" xfId="1785" builtinId="42" hidden="1"/>
    <cellStyle name="20% - Ênfase4" xfId="1832" builtinId="42" hidden="1"/>
    <cellStyle name="20% - Ênfase4" xfId="1868" builtinId="42" hidden="1"/>
    <cellStyle name="20% - Ênfase4" xfId="1720" builtinId="42" hidden="1"/>
    <cellStyle name="20% - Ênfase4" xfId="1904" builtinId="42" hidden="1"/>
    <cellStyle name="20% - Ênfase4" xfId="1949" builtinId="42" hidden="1"/>
    <cellStyle name="20% - Ênfase4" xfId="1984" builtinId="42" hidden="1"/>
    <cellStyle name="20% - Ênfase4" xfId="2051" builtinId="42" hidden="1"/>
    <cellStyle name="20% - Ênfase4" xfId="2086" builtinId="42" hidden="1"/>
    <cellStyle name="20% - Ênfase4" xfId="2131" builtinId="42" hidden="1"/>
    <cellStyle name="20% - Ênfase4" xfId="2164" builtinId="42" hidden="1"/>
    <cellStyle name="20% - Ênfase4" xfId="2211" builtinId="42" hidden="1"/>
    <cellStyle name="20% - Ênfase4" xfId="2247" builtinId="42" hidden="1"/>
    <cellStyle name="20% - Ênfase4" xfId="2099" builtinId="42" hidden="1"/>
    <cellStyle name="20% - Ênfase4" xfId="2283" builtinId="42" hidden="1"/>
    <cellStyle name="20% - Ênfase4" xfId="2328" builtinId="42" hidden="1"/>
    <cellStyle name="20% - Ênfase4" xfId="2363" builtinId="42" hidden="1"/>
    <cellStyle name="20% - Ênfase4" xfId="2385" builtinId="42" hidden="1"/>
    <cellStyle name="20% - Ênfase4" xfId="2420" builtinId="42" hidden="1"/>
    <cellStyle name="20% - Ênfase4" xfId="2465" builtinId="42" hidden="1"/>
    <cellStyle name="20% - Ênfase4" xfId="2498" builtinId="42" hidden="1"/>
    <cellStyle name="20% - Ênfase4" xfId="2545" builtinId="42" hidden="1"/>
    <cellStyle name="20% - Ênfase4" xfId="2581" builtinId="42" hidden="1"/>
    <cellStyle name="20% - Ênfase4" xfId="2433" builtinId="42" hidden="1"/>
    <cellStyle name="20% - Ênfase4" xfId="2617" builtinId="42" hidden="1"/>
    <cellStyle name="20% - Ênfase4" xfId="2662" builtinId="42" hidden="1"/>
    <cellStyle name="20% - Ênfase4" xfId="2697" builtinId="42" hidden="1"/>
    <cellStyle name="20% - Ênfase4" xfId="2740" builtinId="42" hidden="1"/>
    <cellStyle name="20% - Ênfase4" xfId="2787" builtinId="42" hidden="1"/>
    <cellStyle name="20% - Ênfase4" xfId="2823" builtinId="42" hidden="1"/>
    <cellStyle name="20% - Ênfase4" xfId="2872" builtinId="42" hidden="1"/>
    <cellStyle name="20% - Ênfase4" xfId="2905" builtinId="42" hidden="1"/>
    <cellStyle name="20% - Ênfase4" xfId="2952" builtinId="42" hidden="1"/>
    <cellStyle name="20% - Ênfase4" xfId="2988" builtinId="42" hidden="1"/>
    <cellStyle name="20% - Ênfase4" xfId="2840" builtinId="42" hidden="1"/>
    <cellStyle name="20% - Ênfase4" xfId="3024" builtinId="42" hidden="1"/>
    <cellStyle name="20% - Ênfase4" xfId="3069" builtinId="42" hidden="1"/>
    <cellStyle name="20% - Ênfase4" xfId="3104" builtinId="42" hidden="1"/>
    <cellStyle name="20% - Ênfase4" xfId="3150" builtinId="42" hidden="1"/>
    <cellStyle name="20% - Ênfase4" xfId="3185" builtinId="42" hidden="1"/>
    <cellStyle name="20% - Ênfase4" xfId="3230" builtinId="42" hidden="1"/>
    <cellStyle name="20% - Ênfase4" xfId="3263" builtinId="42" hidden="1"/>
    <cellStyle name="20% - Ênfase4" xfId="3310" builtinId="42" hidden="1"/>
    <cellStyle name="20% - Ênfase4" xfId="3346" builtinId="42" hidden="1"/>
    <cellStyle name="20% - Ênfase4" xfId="3198" builtinId="42" hidden="1"/>
    <cellStyle name="20% - Ênfase4" xfId="3382" builtinId="42" hidden="1"/>
    <cellStyle name="20% - Ênfase4" xfId="3427" builtinId="42" hidden="1"/>
    <cellStyle name="20% - Ênfase4" xfId="3462" builtinId="42" hidden="1"/>
    <cellStyle name="20% - Ênfase5" xfId="40" builtinId="46" hidden="1"/>
    <cellStyle name="20% - Ênfase5" xfId="76" builtinId="46" hidden="1"/>
    <cellStyle name="20% - Ênfase5" xfId="126" builtinId="46" hidden="1"/>
    <cellStyle name="20% - Ênfase5" xfId="159" builtinId="46" hidden="1"/>
    <cellStyle name="20% - Ênfase5" xfId="206" builtinId="46" hidden="1"/>
    <cellStyle name="20% - Ênfase5" xfId="242" builtinId="46" hidden="1"/>
    <cellStyle name="20% - Ênfase5" xfId="249" builtinId="46" hidden="1"/>
    <cellStyle name="20% - Ênfase5" xfId="279" builtinId="46" hidden="1"/>
    <cellStyle name="20% - Ênfase5" xfId="324" builtinId="46" hidden="1"/>
    <cellStyle name="20% - Ênfase5" xfId="359" builtinId="46" hidden="1"/>
    <cellStyle name="20% - Ênfase5" xfId="407" builtinId="46" hidden="1"/>
    <cellStyle name="20% - Ênfase5" xfId="479" builtinId="46" hidden="1"/>
    <cellStyle name="20% - Ênfase5" xfId="515" builtinId="46" hidden="1"/>
    <cellStyle name="20% - Ênfase5" xfId="565" builtinId="46" hidden="1"/>
    <cellStyle name="20% - Ênfase5" xfId="598" builtinId="46" hidden="1"/>
    <cellStyle name="20% - Ênfase5" xfId="645" builtinId="46" hidden="1"/>
    <cellStyle name="20% - Ênfase5" xfId="681" builtinId="46" hidden="1"/>
    <cellStyle name="20% - Ênfase5" xfId="688" builtinId="46" hidden="1"/>
    <cellStyle name="20% - Ênfase5" xfId="717" builtinId="46" hidden="1"/>
    <cellStyle name="20% - Ênfase5" xfId="762" builtinId="46" hidden="1"/>
    <cellStyle name="20% - Ênfase5" xfId="797" builtinId="46" hidden="1"/>
    <cellStyle name="20% - Ênfase5" xfId="864" builtinId="46" hidden="1"/>
    <cellStyle name="20% - Ênfase5" xfId="899" builtinId="46" hidden="1"/>
    <cellStyle name="20% - Ênfase5" xfId="944" builtinId="46" hidden="1"/>
    <cellStyle name="20% - Ênfase5" xfId="977" builtinId="46" hidden="1"/>
    <cellStyle name="20% - Ênfase5" xfId="1024" builtinId="46" hidden="1"/>
    <cellStyle name="20% - Ênfase5" xfId="1060" builtinId="46" hidden="1"/>
    <cellStyle name="20% - Ênfase5" xfId="1067" builtinId="46" hidden="1"/>
    <cellStyle name="20% - Ênfase5" xfId="1096" builtinId="46" hidden="1"/>
    <cellStyle name="20% - Ênfase5" xfId="1141" builtinId="46" hidden="1"/>
    <cellStyle name="20% - Ênfase5" xfId="1176" builtinId="46" hidden="1"/>
    <cellStyle name="20% - Ênfase5" xfId="1233" builtinId="46" hidden="1"/>
    <cellStyle name="20% - Ênfase5" xfId="1269" builtinId="46" hidden="1"/>
    <cellStyle name="20% - Ênfase5" xfId="1319" builtinId="46" hidden="1"/>
    <cellStyle name="20% - Ênfase5" xfId="1352" builtinId="46" hidden="1"/>
    <cellStyle name="20% - Ênfase5" xfId="1399" builtinId="46" hidden="1"/>
    <cellStyle name="20% - Ênfase5" xfId="1435" builtinId="46" hidden="1"/>
    <cellStyle name="20% - Ênfase5" xfId="1442" builtinId="46" hidden="1"/>
    <cellStyle name="20% - Ênfase5" xfId="1471" builtinId="46" hidden="1"/>
    <cellStyle name="20% - Ênfase5" xfId="1516" builtinId="46" hidden="1"/>
    <cellStyle name="20% - Ênfase5" xfId="1551" builtinId="46" hidden="1"/>
    <cellStyle name="20% - Ênfase5" xfId="1599" builtinId="46" hidden="1"/>
    <cellStyle name="20% - Ênfase5" xfId="1670" builtinId="46" hidden="1"/>
    <cellStyle name="20% - Ênfase5" xfId="1706" builtinId="46" hidden="1"/>
    <cellStyle name="20% - Ênfase5" xfId="1756" builtinId="46" hidden="1"/>
    <cellStyle name="20% - Ênfase5" xfId="1789" builtinId="46" hidden="1"/>
    <cellStyle name="20% - Ênfase5" xfId="1836" builtinId="46" hidden="1"/>
    <cellStyle name="20% - Ênfase5" xfId="1872" builtinId="46" hidden="1"/>
    <cellStyle name="20% - Ênfase5" xfId="1879" builtinId="46" hidden="1"/>
    <cellStyle name="20% - Ênfase5" xfId="1908" builtinId="46" hidden="1"/>
    <cellStyle name="20% - Ênfase5" xfId="1953" builtinId="46" hidden="1"/>
    <cellStyle name="20% - Ênfase5" xfId="1988" builtinId="46" hidden="1"/>
    <cellStyle name="20% - Ênfase5" xfId="2055" builtinId="46" hidden="1"/>
    <cellStyle name="20% - Ênfase5" xfId="2090" builtinId="46" hidden="1"/>
    <cellStyle name="20% - Ênfase5" xfId="2135" builtinId="46" hidden="1"/>
    <cellStyle name="20% - Ênfase5" xfId="2168" builtinId="46" hidden="1"/>
    <cellStyle name="20% - Ênfase5" xfId="2215" builtinId="46" hidden="1"/>
    <cellStyle name="20% - Ênfase5" xfId="2251" builtinId="46" hidden="1"/>
    <cellStyle name="20% - Ênfase5" xfId="2258" builtinId="46" hidden="1"/>
    <cellStyle name="20% - Ênfase5" xfId="2287" builtinId="46" hidden="1"/>
    <cellStyle name="20% - Ênfase5" xfId="2332" builtinId="46" hidden="1"/>
    <cellStyle name="20% - Ênfase5" xfId="2367" builtinId="46" hidden="1"/>
    <cellStyle name="20% - Ênfase5" xfId="2389" builtinId="46" hidden="1"/>
    <cellStyle name="20% - Ênfase5" xfId="2424" builtinId="46" hidden="1"/>
    <cellStyle name="20% - Ênfase5" xfId="2469" builtinId="46" hidden="1"/>
    <cellStyle name="20% - Ênfase5" xfId="2502" builtinId="46" hidden="1"/>
    <cellStyle name="20% - Ênfase5" xfId="2549" builtinId="46" hidden="1"/>
    <cellStyle name="20% - Ênfase5" xfId="2585" builtinId="46" hidden="1"/>
    <cellStyle name="20% - Ênfase5" xfId="2592" builtinId="46" hidden="1"/>
    <cellStyle name="20% - Ênfase5" xfId="2621" builtinId="46" hidden="1"/>
    <cellStyle name="20% - Ênfase5" xfId="2666" builtinId="46" hidden="1"/>
    <cellStyle name="20% - Ênfase5" xfId="2701" builtinId="46" hidden="1"/>
    <cellStyle name="20% - Ênfase5" xfId="2744" builtinId="46" hidden="1"/>
    <cellStyle name="20% - Ênfase5" xfId="2791" builtinId="46" hidden="1"/>
    <cellStyle name="20% - Ênfase5" xfId="2827" builtinId="46" hidden="1"/>
    <cellStyle name="20% - Ênfase5" xfId="2876" builtinId="46" hidden="1"/>
    <cellStyle name="20% - Ênfase5" xfId="2909" builtinId="46" hidden="1"/>
    <cellStyle name="20% - Ênfase5" xfId="2956" builtinId="46" hidden="1"/>
    <cellStyle name="20% - Ênfase5" xfId="2992" builtinId="46" hidden="1"/>
    <cellStyle name="20% - Ênfase5" xfId="2999" builtinId="46" hidden="1"/>
    <cellStyle name="20% - Ênfase5" xfId="3028" builtinId="46" hidden="1"/>
    <cellStyle name="20% - Ênfase5" xfId="3073" builtinId="46" hidden="1"/>
    <cellStyle name="20% - Ênfase5" xfId="3108" builtinId="46" hidden="1"/>
    <cellStyle name="20% - Ênfase5" xfId="3154" builtinId="46" hidden="1"/>
    <cellStyle name="20% - Ênfase5" xfId="3189" builtinId="46" hidden="1"/>
    <cellStyle name="20% - Ênfase5" xfId="3234" builtinId="46" hidden="1"/>
    <cellStyle name="20% - Ênfase5" xfId="3267" builtinId="46" hidden="1"/>
    <cellStyle name="20% - Ênfase5" xfId="3314" builtinId="46" hidden="1"/>
    <cellStyle name="20% - Ênfase5" xfId="3350" builtinId="46" hidden="1"/>
    <cellStyle name="20% - Ênfase5" xfId="3357" builtinId="46" hidden="1"/>
    <cellStyle name="20% - Ênfase5" xfId="3386" builtinId="46" hidden="1"/>
    <cellStyle name="20% - Ênfase5" xfId="3431" builtinId="46" hidden="1"/>
    <cellStyle name="20% - Ênfase5" xfId="3466" builtinId="46" hidden="1"/>
    <cellStyle name="20% - Ênfase6" xfId="44" builtinId="50" hidden="1"/>
    <cellStyle name="20% - Ênfase6" xfId="80" builtinId="50" hidden="1"/>
    <cellStyle name="20% - Ênfase6" xfId="130" builtinId="50" hidden="1"/>
    <cellStyle name="20% - Ênfase6" xfId="163" builtinId="50" hidden="1"/>
    <cellStyle name="20% - Ênfase6" xfId="210" builtinId="50" hidden="1"/>
    <cellStyle name="20% - Ênfase6" xfId="246" builtinId="50" hidden="1"/>
    <cellStyle name="20% - Ênfase6" xfId="254" builtinId="50" hidden="1"/>
    <cellStyle name="20% - Ênfase6" xfId="283" builtinId="50" hidden="1"/>
    <cellStyle name="20% - Ênfase6" xfId="328" builtinId="50" hidden="1"/>
    <cellStyle name="20% - Ênfase6" xfId="363" builtinId="50" hidden="1"/>
    <cellStyle name="20% - Ênfase6" xfId="411" builtinId="50" hidden="1"/>
    <cellStyle name="20% - Ênfase6" xfId="483" builtinId="50" hidden="1"/>
    <cellStyle name="20% - Ênfase6" xfId="519" builtinId="50" hidden="1"/>
    <cellStyle name="20% - Ênfase6" xfId="569" builtinId="50" hidden="1"/>
    <cellStyle name="20% - Ênfase6" xfId="602" builtinId="50" hidden="1"/>
    <cellStyle name="20% - Ênfase6" xfId="649" builtinId="50" hidden="1"/>
    <cellStyle name="20% - Ênfase6" xfId="685" builtinId="50" hidden="1"/>
    <cellStyle name="20% - Ênfase6" xfId="693" builtinId="50" hidden="1"/>
    <cellStyle name="20% - Ênfase6" xfId="721" builtinId="50" hidden="1"/>
    <cellStyle name="20% - Ênfase6" xfId="766" builtinId="50" hidden="1"/>
    <cellStyle name="20% - Ênfase6" xfId="801" builtinId="50" hidden="1"/>
    <cellStyle name="20% - Ênfase6" xfId="868" builtinId="50" hidden="1"/>
    <cellStyle name="20% - Ênfase6" xfId="903" builtinId="50" hidden="1"/>
    <cellStyle name="20% - Ênfase6" xfId="948" builtinId="50" hidden="1"/>
    <cellStyle name="20% - Ênfase6" xfId="981" builtinId="50" hidden="1"/>
    <cellStyle name="20% - Ênfase6" xfId="1028" builtinId="50" hidden="1"/>
    <cellStyle name="20% - Ênfase6" xfId="1064" builtinId="50" hidden="1"/>
    <cellStyle name="20% - Ênfase6" xfId="1072" builtinId="50" hidden="1"/>
    <cellStyle name="20% - Ênfase6" xfId="1100" builtinId="50" hidden="1"/>
    <cellStyle name="20% - Ênfase6" xfId="1145" builtinId="50" hidden="1"/>
    <cellStyle name="20% - Ênfase6" xfId="1180" builtinId="50" hidden="1"/>
    <cellStyle name="20% - Ênfase6" xfId="1237" builtinId="50" hidden="1"/>
    <cellStyle name="20% - Ênfase6" xfId="1273" builtinId="50" hidden="1"/>
    <cellStyle name="20% - Ênfase6" xfId="1323" builtinId="50" hidden="1"/>
    <cellStyle name="20% - Ênfase6" xfId="1356" builtinId="50" hidden="1"/>
    <cellStyle name="20% - Ênfase6" xfId="1403" builtinId="50" hidden="1"/>
    <cellStyle name="20% - Ênfase6" xfId="1439" builtinId="50" hidden="1"/>
    <cellStyle name="20% - Ênfase6" xfId="1447" builtinId="50" hidden="1"/>
    <cellStyle name="20% - Ênfase6" xfId="1475" builtinId="50" hidden="1"/>
    <cellStyle name="20% - Ênfase6" xfId="1520" builtinId="50" hidden="1"/>
    <cellStyle name="20% - Ênfase6" xfId="1555" builtinId="50" hidden="1"/>
    <cellStyle name="20% - Ênfase6" xfId="1603" builtinId="50" hidden="1"/>
    <cellStyle name="20% - Ênfase6" xfId="1674" builtinId="50" hidden="1"/>
    <cellStyle name="20% - Ênfase6" xfId="1710" builtinId="50" hidden="1"/>
    <cellStyle name="20% - Ênfase6" xfId="1760" builtinId="50" hidden="1"/>
    <cellStyle name="20% - Ênfase6" xfId="1793" builtinId="50" hidden="1"/>
    <cellStyle name="20% - Ênfase6" xfId="1840" builtinId="50" hidden="1"/>
    <cellStyle name="20% - Ênfase6" xfId="1876" builtinId="50" hidden="1"/>
    <cellStyle name="20% - Ênfase6" xfId="1884" builtinId="50" hidden="1"/>
    <cellStyle name="20% - Ênfase6" xfId="1912" builtinId="50" hidden="1"/>
    <cellStyle name="20% - Ênfase6" xfId="1957" builtinId="50" hidden="1"/>
    <cellStyle name="20% - Ênfase6" xfId="1992" builtinId="50" hidden="1"/>
    <cellStyle name="20% - Ênfase6" xfId="2059" builtinId="50" hidden="1"/>
    <cellStyle name="20% - Ênfase6" xfId="2094" builtinId="50" hidden="1"/>
    <cellStyle name="20% - Ênfase6" xfId="2139" builtinId="50" hidden="1"/>
    <cellStyle name="20% - Ênfase6" xfId="2172" builtinId="50" hidden="1"/>
    <cellStyle name="20% - Ênfase6" xfId="2219" builtinId="50" hidden="1"/>
    <cellStyle name="20% - Ênfase6" xfId="2255" builtinId="50" hidden="1"/>
    <cellStyle name="20% - Ênfase6" xfId="2263" builtinId="50" hidden="1"/>
    <cellStyle name="20% - Ênfase6" xfId="2291" builtinId="50" hidden="1"/>
    <cellStyle name="20% - Ênfase6" xfId="2336" builtinId="50" hidden="1"/>
    <cellStyle name="20% - Ênfase6" xfId="2371" builtinId="50" hidden="1"/>
    <cellStyle name="20% - Ênfase6" xfId="2393" builtinId="50" hidden="1"/>
    <cellStyle name="20% - Ênfase6" xfId="2428" builtinId="50" hidden="1"/>
    <cellStyle name="20% - Ênfase6" xfId="2473" builtinId="50" hidden="1"/>
    <cellStyle name="20% - Ênfase6" xfId="2506" builtinId="50" hidden="1"/>
    <cellStyle name="20% - Ênfase6" xfId="2553" builtinId="50" hidden="1"/>
    <cellStyle name="20% - Ênfase6" xfId="2589" builtinId="50" hidden="1"/>
    <cellStyle name="20% - Ênfase6" xfId="2597" builtinId="50" hidden="1"/>
    <cellStyle name="20% - Ênfase6" xfId="2625" builtinId="50" hidden="1"/>
    <cellStyle name="20% - Ênfase6" xfId="2670" builtinId="50" hidden="1"/>
    <cellStyle name="20% - Ênfase6" xfId="2705" builtinId="50" hidden="1"/>
    <cellStyle name="20% - Ênfase6" xfId="2748" builtinId="50" hidden="1"/>
    <cellStyle name="20% - Ênfase6" xfId="2795" builtinId="50" hidden="1"/>
    <cellStyle name="20% - Ênfase6" xfId="2831" builtinId="50" hidden="1"/>
    <cellStyle name="20% - Ênfase6" xfId="2880" builtinId="50" hidden="1"/>
    <cellStyle name="20% - Ênfase6" xfId="2913" builtinId="50" hidden="1"/>
    <cellStyle name="20% - Ênfase6" xfId="2960" builtinId="50" hidden="1"/>
    <cellStyle name="20% - Ênfase6" xfId="2996" builtinId="50" hidden="1"/>
    <cellStyle name="20% - Ênfase6" xfId="3004" builtinId="50" hidden="1"/>
    <cellStyle name="20% - Ênfase6" xfId="3032" builtinId="50" hidden="1"/>
    <cellStyle name="20% - Ênfase6" xfId="3077" builtinId="50" hidden="1"/>
    <cellStyle name="20% - Ênfase6" xfId="3112" builtinId="50" hidden="1"/>
    <cellStyle name="20% - Ênfase6" xfId="3158" builtinId="50" hidden="1"/>
    <cellStyle name="20% - Ênfase6" xfId="3193" builtinId="50" hidden="1"/>
    <cellStyle name="20% - Ênfase6" xfId="3238" builtinId="50" hidden="1"/>
    <cellStyle name="20% - Ênfase6" xfId="3271" builtinId="50" hidden="1"/>
    <cellStyle name="20% - Ênfase6" xfId="3318" builtinId="50" hidden="1"/>
    <cellStyle name="20% - Ênfase6" xfId="3354" builtinId="50" hidden="1"/>
    <cellStyle name="20% - Ênfase6" xfId="3362" builtinId="50" hidden="1"/>
    <cellStyle name="20% - Ênfase6" xfId="3390" builtinId="50" hidden="1"/>
    <cellStyle name="20% - Ênfase6" xfId="3435" builtinId="50" hidden="1"/>
    <cellStyle name="20% - Ênfase6" xfId="3470" builtinId="50" hidden="1"/>
    <cellStyle name="40% - Ênfase1" xfId="25" builtinId="31" hidden="1"/>
    <cellStyle name="40% - Ênfase1" xfId="61" builtinId="31" hidden="1"/>
    <cellStyle name="40% - Ênfase1" xfId="111" builtinId="31" hidden="1"/>
    <cellStyle name="40% - Ênfase1" xfId="144" builtinId="31" hidden="1"/>
    <cellStyle name="40% - Ênfase1" xfId="191" builtinId="31" hidden="1"/>
    <cellStyle name="40% - Ênfase1" xfId="227" builtinId="31" hidden="1"/>
    <cellStyle name="40% - Ênfase1" xfId="103" builtinId="31" hidden="1"/>
    <cellStyle name="40% - Ênfase1" xfId="264" builtinId="31" hidden="1"/>
    <cellStyle name="40% - Ênfase1" xfId="309" builtinId="31" hidden="1"/>
    <cellStyle name="40% - Ênfase1" xfId="344" builtinId="31" hidden="1"/>
    <cellStyle name="40% - Ênfase1" xfId="392" builtinId="31" hidden="1"/>
    <cellStyle name="40% - Ênfase1" xfId="464" builtinId="31" hidden="1"/>
    <cellStyle name="40% - Ênfase1" xfId="500" builtinId="31" hidden="1"/>
    <cellStyle name="40% - Ênfase1" xfId="550" builtinId="31" hidden="1"/>
    <cellStyle name="40% - Ênfase1" xfId="583" builtinId="31" hidden="1"/>
    <cellStyle name="40% - Ênfase1" xfId="630" builtinId="31" hidden="1"/>
    <cellStyle name="40% - Ênfase1" xfId="666" builtinId="31" hidden="1"/>
    <cellStyle name="40% - Ênfase1" xfId="542" builtinId="31" hidden="1"/>
    <cellStyle name="40% - Ênfase1" xfId="702" builtinId="31" hidden="1"/>
    <cellStyle name="40% - Ênfase1" xfId="747" builtinId="31" hidden="1"/>
    <cellStyle name="40% - Ênfase1" xfId="782" builtinId="31" hidden="1"/>
    <cellStyle name="40% - Ênfase1" xfId="526" builtinId="31" hidden="1"/>
    <cellStyle name="40% - Ênfase1" xfId="884" builtinId="31" hidden="1"/>
    <cellStyle name="40% - Ênfase1" xfId="929" builtinId="31" hidden="1"/>
    <cellStyle name="40% - Ênfase1" xfId="962" builtinId="31" hidden="1"/>
    <cellStyle name="40% - Ênfase1" xfId="1009" builtinId="31" hidden="1"/>
    <cellStyle name="40% - Ênfase1" xfId="1045" builtinId="31" hidden="1"/>
    <cellStyle name="40% - Ênfase1" xfId="921" builtinId="31" hidden="1"/>
    <cellStyle name="40% - Ênfase1" xfId="1081" builtinId="31" hidden="1"/>
    <cellStyle name="40% - Ênfase1" xfId="1126" builtinId="31" hidden="1"/>
    <cellStyle name="40% - Ênfase1" xfId="1161" builtinId="31" hidden="1"/>
    <cellStyle name="40% - Ênfase1" xfId="1218" builtinId="31" hidden="1"/>
    <cellStyle name="40% - Ênfase1" xfId="1254" builtinId="31" hidden="1"/>
    <cellStyle name="40% - Ênfase1" xfId="1304" builtinId="31" hidden="1"/>
    <cellStyle name="40% - Ênfase1" xfId="1337" builtinId="31" hidden="1"/>
    <cellStyle name="40% - Ênfase1" xfId="1384" builtinId="31" hidden="1"/>
    <cellStyle name="40% - Ênfase1" xfId="1420" builtinId="31" hidden="1"/>
    <cellStyle name="40% - Ênfase1" xfId="1296" builtinId="31" hidden="1"/>
    <cellStyle name="40% - Ênfase1" xfId="1456" builtinId="31" hidden="1"/>
    <cellStyle name="40% - Ênfase1" xfId="1501" builtinId="31" hidden="1"/>
    <cellStyle name="40% - Ênfase1" xfId="1536" builtinId="31" hidden="1"/>
    <cellStyle name="40% - Ênfase1" xfId="1584" builtinId="31" hidden="1"/>
    <cellStyle name="40% - Ênfase1" xfId="1655" builtinId="31" hidden="1"/>
    <cellStyle name="40% - Ênfase1" xfId="1691" builtinId="31" hidden="1"/>
    <cellStyle name="40% - Ênfase1" xfId="1741" builtinId="31" hidden="1"/>
    <cellStyle name="40% - Ênfase1" xfId="1774" builtinId="31" hidden="1"/>
    <cellStyle name="40% - Ênfase1" xfId="1821" builtinId="31" hidden="1"/>
    <cellStyle name="40% - Ênfase1" xfId="1857" builtinId="31" hidden="1"/>
    <cellStyle name="40% - Ênfase1" xfId="1733" builtinId="31" hidden="1"/>
    <cellStyle name="40% - Ênfase1" xfId="1893" builtinId="31" hidden="1"/>
    <cellStyle name="40% - Ênfase1" xfId="1938" builtinId="31" hidden="1"/>
    <cellStyle name="40% - Ênfase1" xfId="1973" builtinId="31" hidden="1"/>
    <cellStyle name="40% - Ênfase1" xfId="1717" builtinId="31" hidden="1"/>
    <cellStyle name="40% - Ênfase1" xfId="2075" builtinId="31" hidden="1"/>
    <cellStyle name="40% - Ênfase1" xfId="2120" builtinId="31" hidden="1"/>
    <cellStyle name="40% - Ênfase1" xfId="2153" builtinId="31" hidden="1"/>
    <cellStyle name="40% - Ênfase1" xfId="2200" builtinId="31" hidden="1"/>
    <cellStyle name="40% - Ênfase1" xfId="2236" builtinId="31" hidden="1"/>
    <cellStyle name="40% - Ênfase1" xfId="2112" builtinId="31" hidden="1"/>
    <cellStyle name="40% - Ênfase1" xfId="2272" builtinId="31" hidden="1"/>
    <cellStyle name="40% - Ênfase1" xfId="2317" builtinId="31" hidden="1"/>
    <cellStyle name="40% - Ênfase1" xfId="2352" builtinId="31" hidden="1"/>
    <cellStyle name="40% - Ênfase1" xfId="1614" builtinId="31" hidden="1"/>
    <cellStyle name="40% - Ênfase1" xfId="2409" builtinId="31" hidden="1"/>
    <cellStyle name="40% - Ênfase1" xfId="2454" builtinId="31" hidden="1"/>
    <cellStyle name="40% - Ênfase1" xfId="2487" builtinId="31" hidden="1"/>
    <cellStyle name="40% - Ênfase1" xfId="2534" builtinId="31" hidden="1"/>
    <cellStyle name="40% - Ênfase1" xfId="2570" builtinId="31" hidden="1"/>
    <cellStyle name="40% - Ênfase1" xfId="2446" builtinId="31" hidden="1"/>
    <cellStyle name="40% - Ênfase1" xfId="2606" builtinId="31" hidden="1"/>
    <cellStyle name="40% - Ênfase1" xfId="2651" builtinId="31" hidden="1"/>
    <cellStyle name="40% - Ênfase1" xfId="2686" builtinId="31" hidden="1"/>
    <cellStyle name="40% - Ênfase1" xfId="2729" builtinId="31" hidden="1"/>
    <cellStyle name="40% - Ênfase1" xfId="2776" builtinId="31" hidden="1"/>
    <cellStyle name="40% - Ênfase1" xfId="2812" builtinId="31" hidden="1"/>
    <cellStyle name="40% - Ênfase1" xfId="2861" builtinId="31" hidden="1"/>
    <cellStyle name="40% - Ênfase1" xfId="2894" builtinId="31" hidden="1"/>
    <cellStyle name="40% - Ênfase1" xfId="2941" builtinId="31" hidden="1"/>
    <cellStyle name="40% - Ênfase1" xfId="2977" builtinId="31" hidden="1"/>
    <cellStyle name="40% - Ênfase1" xfId="2853" builtinId="31" hidden="1"/>
    <cellStyle name="40% - Ênfase1" xfId="3013" builtinId="31" hidden="1"/>
    <cellStyle name="40% - Ênfase1" xfId="3058" builtinId="31" hidden="1"/>
    <cellStyle name="40% - Ênfase1" xfId="3093" builtinId="31" hidden="1"/>
    <cellStyle name="40% - Ênfase1" xfId="2837" builtinId="31" hidden="1"/>
    <cellStyle name="40% - Ênfase1" xfId="3174" builtinId="31" hidden="1"/>
    <cellStyle name="40% - Ênfase1" xfId="3219" builtinId="31" hidden="1"/>
    <cellStyle name="40% - Ênfase1" xfId="3252" builtinId="31" hidden="1"/>
    <cellStyle name="40% - Ênfase1" xfId="3299" builtinId="31" hidden="1"/>
    <cellStyle name="40% - Ênfase1" xfId="3335" builtinId="31" hidden="1"/>
    <cellStyle name="40% - Ênfase1" xfId="3211" builtinId="31" hidden="1"/>
    <cellStyle name="40% - Ênfase1" xfId="3371" builtinId="31" hidden="1"/>
    <cellStyle name="40% - Ênfase1" xfId="3416" builtinId="31" hidden="1"/>
    <cellStyle name="40% - Ênfase1" xfId="3451" builtinId="31" hidden="1"/>
    <cellStyle name="40% - Ênfase2" xfId="29" builtinId="35" hidden="1"/>
    <cellStyle name="40% - Ênfase2" xfId="65" builtinId="35" hidden="1"/>
    <cellStyle name="40% - Ênfase2" xfId="115" builtinId="35" hidden="1"/>
    <cellStyle name="40% - Ênfase2" xfId="148" builtinId="35" hidden="1"/>
    <cellStyle name="40% - Ênfase2" xfId="195" builtinId="35" hidden="1"/>
    <cellStyle name="40% - Ênfase2" xfId="231" builtinId="35" hidden="1"/>
    <cellStyle name="40% - Ênfase2" xfId="97" builtinId="35" hidden="1"/>
    <cellStyle name="40% - Ênfase2" xfId="268" builtinId="35" hidden="1"/>
    <cellStyle name="40% - Ênfase2" xfId="313" builtinId="35" hidden="1"/>
    <cellStyle name="40% - Ênfase2" xfId="348" builtinId="35" hidden="1"/>
    <cellStyle name="40% - Ênfase2" xfId="396" builtinId="35" hidden="1"/>
    <cellStyle name="40% - Ênfase2" xfId="468" builtinId="35" hidden="1"/>
    <cellStyle name="40% - Ênfase2" xfId="504" builtinId="35" hidden="1"/>
    <cellStyle name="40% - Ênfase2" xfId="554" builtinId="35" hidden="1"/>
    <cellStyle name="40% - Ênfase2" xfId="587" builtinId="35" hidden="1"/>
    <cellStyle name="40% - Ênfase2" xfId="634" builtinId="35" hidden="1"/>
    <cellStyle name="40% - Ênfase2" xfId="670" builtinId="35" hidden="1"/>
    <cellStyle name="40% - Ênfase2" xfId="536" builtinId="35" hidden="1"/>
    <cellStyle name="40% - Ênfase2" xfId="706" builtinId="35" hidden="1"/>
    <cellStyle name="40% - Ênfase2" xfId="751" builtinId="35" hidden="1"/>
    <cellStyle name="40% - Ênfase2" xfId="786" builtinId="35" hidden="1"/>
    <cellStyle name="40% - Ênfase2" xfId="853" builtinId="35" hidden="1"/>
    <cellStyle name="40% - Ênfase2" xfId="888" builtinId="35" hidden="1"/>
    <cellStyle name="40% - Ênfase2" xfId="933" builtinId="35" hidden="1"/>
    <cellStyle name="40% - Ênfase2" xfId="966" builtinId="35" hidden="1"/>
    <cellStyle name="40% - Ênfase2" xfId="1013" builtinId="35" hidden="1"/>
    <cellStyle name="40% - Ênfase2" xfId="1049" builtinId="35" hidden="1"/>
    <cellStyle name="40% - Ênfase2" xfId="915" builtinId="35" hidden="1"/>
    <cellStyle name="40% - Ênfase2" xfId="1085" builtinId="35" hidden="1"/>
    <cellStyle name="40% - Ênfase2" xfId="1130" builtinId="35" hidden="1"/>
    <cellStyle name="40% - Ênfase2" xfId="1165" builtinId="35" hidden="1"/>
    <cellStyle name="40% - Ênfase2" xfId="1222" builtinId="35" hidden="1"/>
    <cellStyle name="40% - Ênfase2" xfId="1258" builtinId="35" hidden="1"/>
    <cellStyle name="40% - Ênfase2" xfId="1308" builtinId="35" hidden="1"/>
    <cellStyle name="40% - Ênfase2" xfId="1341" builtinId="35" hidden="1"/>
    <cellStyle name="40% - Ênfase2" xfId="1388" builtinId="35" hidden="1"/>
    <cellStyle name="40% - Ênfase2" xfId="1424" builtinId="35" hidden="1"/>
    <cellStyle name="40% - Ênfase2" xfId="1290" builtinId="35" hidden="1"/>
    <cellStyle name="40% - Ênfase2" xfId="1460" builtinId="35" hidden="1"/>
    <cellStyle name="40% - Ênfase2" xfId="1505" builtinId="35" hidden="1"/>
    <cellStyle name="40% - Ênfase2" xfId="1540" builtinId="35" hidden="1"/>
    <cellStyle name="40% - Ênfase2" xfId="1588" builtinId="35" hidden="1"/>
    <cellStyle name="40% - Ênfase2" xfId="1659" builtinId="35" hidden="1"/>
    <cellStyle name="40% - Ênfase2" xfId="1695" builtinId="35" hidden="1"/>
    <cellStyle name="40% - Ênfase2" xfId="1745" builtinId="35" hidden="1"/>
    <cellStyle name="40% - Ênfase2" xfId="1778" builtinId="35" hidden="1"/>
    <cellStyle name="40% - Ênfase2" xfId="1825" builtinId="35" hidden="1"/>
    <cellStyle name="40% - Ênfase2" xfId="1861" builtinId="35" hidden="1"/>
    <cellStyle name="40% - Ênfase2" xfId="1727" builtinId="35" hidden="1"/>
    <cellStyle name="40% - Ênfase2" xfId="1897" builtinId="35" hidden="1"/>
    <cellStyle name="40% - Ênfase2" xfId="1942" builtinId="35" hidden="1"/>
    <cellStyle name="40% - Ênfase2" xfId="1977" builtinId="35" hidden="1"/>
    <cellStyle name="40% - Ênfase2" xfId="2044" builtinId="35" hidden="1"/>
    <cellStyle name="40% - Ênfase2" xfId="2079" builtinId="35" hidden="1"/>
    <cellStyle name="40% - Ênfase2" xfId="2124" builtinId="35" hidden="1"/>
    <cellStyle name="40% - Ênfase2" xfId="2157" builtinId="35" hidden="1"/>
    <cellStyle name="40% - Ênfase2" xfId="2204" builtinId="35" hidden="1"/>
    <cellStyle name="40% - Ênfase2" xfId="2240" builtinId="35" hidden="1"/>
    <cellStyle name="40% - Ênfase2" xfId="2106" builtinId="35" hidden="1"/>
    <cellStyle name="40% - Ênfase2" xfId="2276" builtinId="35" hidden="1"/>
    <cellStyle name="40% - Ênfase2" xfId="2321" builtinId="35" hidden="1"/>
    <cellStyle name="40% - Ênfase2" xfId="2356" builtinId="35" hidden="1"/>
    <cellStyle name="40% - Ênfase2" xfId="1628" builtinId="35" hidden="1"/>
    <cellStyle name="40% - Ênfase2" xfId="2413" builtinId="35" hidden="1"/>
    <cellStyle name="40% - Ênfase2" xfId="2458" builtinId="35" hidden="1"/>
    <cellStyle name="40% - Ênfase2" xfId="2491" builtinId="35" hidden="1"/>
    <cellStyle name="40% - Ênfase2" xfId="2538" builtinId="35" hidden="1"/>
    <cellStyle name="40% - Ênfase2" xfId="2574" builtinId="35" hidden="1"/>
    <cellStyle name="40% - Ênfase2" xfId="2440" builtinId="35" hidden="1"/>
    <cellStyle name="40% - Ênfase2" xfId="2610" builtinId="35" hidden="1"/>
    <cellStyle name="40% - Ênfase2" xfId="2655" builtinId="35" hidden="1"/>
    <cellStyle name="40% - Ênfase2" xfId="2690" builtinId="35" hidden="1"/>
    <cellStyle name="40% - Ênfase2" xfId="2733" builtinId="35" hidden="1"/>
    <cellStyle name="40% - Ênfase2" xfId="2780" builtinId="35" hidden="1"/>
    <cellStyle name="40% - Ênfase2" xfId="2816" builtinId="35" hidden="1"/>
    <cellStyle name="40% - Ênfase2" xfId="2865" builtinId="35" hidden="1"/>
    <cellStyle name="40% - Ênfase2" xfId="2898" builtinId="35" hidden="1"/>
    <cellStyle name="40% - Ênfase2" xfId="2945" builtinId="35" hidden="1"/>
    <cellStyle name="40% - Ênfase2" xfId="2981" builtinId="35" hidden="1"/>
    <cellStyle name="40% - Ênfase2" xfId="2847" builtinId="35" hidden="1"/>
    <cellStyle name="40% - Ênfase2" xfId="3017" builtinId="35" hidden="1"/>
    <cellStyle name="40% - Ênfase2" xfId="3062" builtinId="35" hidden="1"/>
    <cellStyle name="40% - Ênfase2" xfId="3097" builtinId="35" hidden="1"/>
    <cellStyle name="40% - Ênfase2" xfId="3143" builtinId="35" hidden="1"/>
    <cellStyle name="40% - Ênfase2" xfId="3178" builtinId="35" hidden="1"/>
    <cellStyle name="40% - Ênfase2" xfId="3223" builtinId="35" hidden="1"/>
    <cellStyle name="40% - Ênfase2" xfId="3256" builtinId="35" hidden="1"/>
    <cellStyle name="40% - Ênfase2" xfId="3303" builtinId="35" hidden="1"/>
    <cellStyle name="40% - Ênfase2" xfId="3339" builtinId="35" hidden="1"/>
    <cellStyle name="40% - Ênfase2" xfId="3205" builtinId="35" hidden="1"/>
    <cellStyle name="40% - Ênfase2" xfId="3375" builtinId="35" hidden="1"/>
    <cellStyle name="40% - Ênfase2" xfId="3420" builtinId="35" hidden="1"/>
    <cellStyle name="40% - Ênfase2" xfId="3455" builtinId="35" hidden="1"/>
    <cellStyle name="40% - Ênfase3" xfId="33" builtinId="39" hidden="1"/>
    <cellStyle name="40% - Ênfase3" xfId="69" builtinId="39" hidden="1"/>
    <cellStyle name="40% - Ênfase3" xfId="119" builtinId="39" hidden="1"/>
    <cellStyle name="40% - Ênfase3" xfId="152" builtinId="39" hidden="1"/>
    <cellStyle name="40% - Ênfase3" xfId="199" builtinId="39" hidden="1"/>
    <cellStyle name="40% - Ênfase3" xfId="235" builtinId="39" hidden="1"/>
    <cellStyle name="40% - Ênfase3" xfId="93" builtinId="39" hidden="1"/>
    <cellStyle name="40% - Ênfase3" xfId="272" builtinId="39" hidden="1"/>
    <cellStyle name="40% - Ênfase3" xfId="317" builtinId="39" hidden="1"/>
    <cellStyle name="40% - Ênfase3" xfId="352" builtinId="39" hidden="1"/>
    <cellStyle name="40% - Ênfase3" xfId="400" builtinId="39" hidden="1"/>
    <cellStyle name="40% - Ênfase3" xfId="472" builtinId="39" hidden="1"/>
    <cellStyle name="40% - Ênfase3" xfId="508" builtinId="39" hidden="1"/>
    <cellStyle name="40% - Ênfase3" xfId="558" builtinId="39" hidden="1"/>
    <cellStyle name="40% - Ênfase3" xfId="591" builtinId="39" hidden="1"/>
    <cellStyle name="40% - Ênfase3" xfId="638" builtinId="39" hidden="1"/>
    <cellStyle name="40% - Ênfase3" xfId="674" builtinId="39" hidden="1"/>
    <cellStyle name="40% - Ênfase3" xfId="532" builtinId="39" hidden="1"/>
    <cellStyle name="40% - Ênfase3" xfId="710" builtinId="39" hidden="1"/>
    <cellStyle name="40% - Ênfase3" xfId="755" builtinId="39" hidden="1"/>
    <cellStyle name="40% - Ênfase3" xfId="790" builtinId="39" hidden="1"/>
    <cellStyle name="40% - Ênfase3" xfId="857" builtinId="39" hidden="1"/>
    <cellStyle name="40% - Ênfase3" xfId="892" builtinId="39" hidden="1"/>
    <cellStyle name="40% - Ênfase3" xfId="937" builtinId="39" hidden="1"/>
    <cellStyle name="40% - Ênfase3" xfId="970" builtinId="39" hidden="1"/>
    <cellStyle name="40% - Ênfase3" xfId="1017" builtinId="39" hidden="1"/>
    <cellStyle name="40% - Ênfase3" xfId="1053" builtinId="39" hidden="1"/>
    <cellStyle name="40% - Ênfase3" xfId="911" builtinId="39" hidden="1"/>
    <cellStyle name="40% - Ênfase3" xfId="1089" builtinId="39" hidden="1"/>
    <cellStyle name="40% - Ênfase3" xfId="1134" builtinId="39" hidden="1"/>
    <cellStyle name="40% - Ênfase3" xfId="1169" builtinId="39" hidden="1"/>
    <cellStyle name="40% - Ênfase3" xfId="1226" builtinId="39" hidden="1"/>
    <cellStyle name="40% - Ênfase3" xfId="1262" builtinId="39" hidden="1"/>
    <cellStyle name="40% - Ênfase3" xfId="1312" builtinId="39" hidden="1"/>
    <cellStyle name="40% - Ênfase3" xfId="1345" builtinId="39" hidden="1"/>
    <cellStyle name="40% - Ênfase3" xfId="1392" builtinId="39" hidden="1"/>
    <cellStyle name="40% - Ênfase3" xfId="1428" builtinId="39" hidden="1"/>
    <cellStyle name="40% - Ênfase3" xfId="1286" builtinId="39" hidden="1"/>
    <cellStyle name="40% - Ênfase3" xfId="1464" builtinId="39" hidden="1"/>
    <cellStyle name="40% - Ênfase3" xfId="1509" builtinId="39" hidden="1"/>
    <cellStyle name="40% - Ênfase3" xfId="1544" builtinId="39" hidden="1"/>
    <cellStyle name="40% - Ênfase3" xfId="1592" builtinId="39" hidden="1"/>
    <cellStyle name="40% - Ênfase3" xfId="1663" builtinId="39" hidden="1"/>
    <cellStyle name="40% - Ênfase3" xfId="1699" builtinId="39" hidden="1"/>
    <cellStyle name="40% - Ênfase3" xfId="1749" builtinId="39" hidden="1"/>
    <cellStyle name="40% - Ênfase3" xfId="1782" builtinId="39" hidden="1"/>
    <cellStyle name="40% - Ênfase3" xfId="1829" builtinId="39" hidden="1"/>
    <cellStyle name="40% - Ênfase3" xfId="1865" builtinId="39" hidden="1"/>
    <cellStyle name="40% - Ênfase3" xfId="1723" builtinId="39" hidden="1"/>
    <cellStyle name="40% - Ênfase3" xfId="1901" builtinId="39" hidden="1"/>
    <cellStyle name="40% - Ênfase3" xfId="1946" builtinId="39" hidden="1"/>
    <cellStyle name="40% - Ênfase3" xfId="1981" builtinId="39" hidden="1"/>
    <cellStyle name="40% - Ênfase3" xfId="2048" builtinId="39" hidden="1"/>
    <cellStyle name="40% - Ênfase3" xfId="2083" builtinId="39" hidden="1"/>
    <cellStyle name="40% - Ênfase3" xfId="2128" builtinId="39" hidden="1"/>
    <cellStyle name="40% - Ênfase3" xfId="2161" builtinId="39" hidden="1"/>
    <cellStyle name="40% - Ênfase3" xfId="2208" builtinId="39" hidden="1"/>
    <cellStyle name="40% - Ênfase3" xfId="2244" builtinId="39" hidden="1"/>
    <cellStyle name="40% - Ênfase3" xfId="2102" builtinId="39" hidden="1"/>
    <cellStyle name="40% - Ênfase3" xfId="2280" builtinId="39" hidden="1"/>
    <cellStyle name="40% - Ênfase3" xfId="2325" builtinId="39" hidden="1"/>
    <cellStyle name="40% - Ênfase3" xfId="2360" builtinId="39" hidden="1"/>
    <cellStyle name="40% - Ênfase3" xfId="2382" builtinId="39" hidden="1"/>
    <cellStyle name="40% - Ênfase3" xfId="2417" builtinId="39" hidden="1"/>
    <cellStyle name="40% - Ênfase3" xfId="2462" builtinId="39" hidden="1"/>
    <cellStyle name="40% - Ênfase3" xfId="2495" builtinId="39" hidden="1"/>
    <cellStyle name="40% - Ênfase3" xfId="2542" builtinId="39" hidden="1"/>
    <cellStyle name="40% - Ênfase3" xfId="2578" builtinId="39" hidden="1"/>
    <cellStyle name="40% - Ênfase3" xfId="2436" builtinId="39" hidden="1"/>
    <cellStyle name="40% - Ênfase3" xfId="2614" builtinId="39" hidden="1"/>
    <cellStyle name="40% - Ênfase3" xfId="2659" builtinId="39" hidden="1"/>
    <cellStyle name="40% - Ênfase3" xfId="2694" builtinId="39" hidden="1"/>
    <cellStyle name="40% - Ênfase3" xfId="2737" builtinId="39" hidden="1"/>
    <cellStyle name="40% - Ênfase3" xfId="2784" builtinId="39" hidden="1"/>
    <cellStyle name="40% - Ênfase3" xfId="2820" builtinId="39" hidden="1"/>
    <cellStyle name="40% - Ênfase3" xfId="2869" builtinId="39" hidden="1"/>
    <cellStyle name="40% - Ênfase3" xfId="2902" builtinId="39" hidden="1"/>
    <cellStyle name="40% - Ênfase3" xfId="2949" builtinId="39" hidden="1"/>
    <cellStyle name="40% - Ênfase3" xfId="2985" builtinId="39" hidden="1"/>
    <cellStyle name="40% - Ênfase3" xfId="2843" builtinId="39" hidden="1"/>
    <cellStyle name="40% - Ênfase3" xfId="3021" builtinId="39" hidden="1"/>
    <cellStyle name="40% - Ênfase3" xfId="3066" builtinId="39" hidden="1"/>
    <cellStyle name="40% - Ênfase3" xfId="3101" builtinId="39" hidden="1"/>
    <cellStyle name="40% - Ênfase3" xfId="3147" builtinId="39" hidden="1"/>
    <cellStyle name="40% - Ênfase3" xfId="3182" builtinId="39" hidden="1"/>
    <cellStyle name="40% - Ênfase3" xfId="3227" builtinId="39" hidden="1"/>
    <cellStyle name="40% - Ênfase3" xfId="3260" builtinId="39" hidden="1"/>
    <cellStyle name="40% - Ênfase3" xfId="3307" builtinId="39" hidden="1"/>
    <cellStyle name="40% - Ênfase3" xfId="3343" builtinId="39" hidden="1"/>
    <cellStyle name="40% - Ênfase3" xfId="3201" builtinId="39" hidden="1"/>
    <cellStyle name="40% - Ênfase3" xfId="3379" builtinId="39" hidden="1"/>
    <cellStyle name="40% - Ênfase3" xfId="3424" builtinId="39" hidden="1"/>
    <cellStyle name="40% - Ênfase3" xfId="3459" builtinId="39" hidden="1"/>
    <cellStyle name="40% - Ênfase4" xfId="37" builtinId="43" hidden="1"/>
    <cellStyle name="40% - Ênfase4" xfId="73" builtinId="43" hidden="1"/>
    <cellStyle name="40% - Ênfase4" xfId="123" builtinId="43" hidden="1"/>
    <cellStyle name="40% - Ênfase4" xfId="156" builtinId="43" hidden="1"/>
    <cellStyle name="40% - Ênfase4" xfId="203" builtinId="43" hidden="1"/>
    <cellStyle name="40% - Ênfase4" xfId="239" builtinId="43" hidden="1"/>
    <cellStyle name="40% - Ênfase4" xfId="89" builtinId="43" hidden="1"/>
    <cellStyle name="40% - Ênfase4" xfId="276" builtinId="43" hidden="1"/>
    <cellStyle name="40% - Ênfase4" xfId="321" builtinId="43" hidden="1"/>
    <cellStyle name="40% - Ênfase4" xfId="356" builtinId="43" hidden="1"/>
    <cellStyle name="40% - Ênfase4" xfId="404" builtinId="43" hidden="1"/>
    <cellStyle name="40% - Ênfase4" xfId="476" builtinId="43" hidden="1"/>
    <cellStyle name="40% - Ênfase4" xfId="512" builtinId="43" hidden="1"/>
    <cellStyle name="40% - Ênfase4" xfId="562" builtinId="43" hidden="1"/>
    <cellStyle name="40% - Ênfase4" xfId="595" builtinId="43" hidden="1"/>
    <cellStyle name="40% - Ênfase4" xfId="642" builtinId="43" hidden="1"/>
    <cellStyle name="40% - Ênfase4" xfId="678" builtinId="43" hidden="1"/>
    <cellStyle name="40% - Ênfase4" xfId="528" builtinId="43" hidden="1"/>
    <cellStyle name="40% - Ênfase4" xfId="714" builtinId="43" hidden="1"/>
    <cellStyle name="40% - Ênfase4" xfId="759" builtinId="43" hidden="1"/>
    <cellStyle name="40% - Ênfase4" xfId="794" builtinId="43" hidden="1"/>
    <cellStyle name="40% - Ênfase4" xfId="861" builtinId="43" hidden="1"/>
    <cellStyle name="40% - Ênfase4" xfId="896" builtinId="43" hidden="1"/>
    <cellStyle name="40% - Ênfase4" xfId="941" builtinId="43" hidden="1"/>
    <cellStyle name="40% - Ênfase4" xfId="974" builtinId="43" hidden="1"/>
    <cellStyle name="40% - Ênfase4" xfId="1021" builtinId="43" hidden="1"/>
    <cellStyle name="40% - Ênfase4" xfId="1057" builtinId="43" hidden="1"/>
    <cellStyle name="40% - Ênfase4" xfId="907" builtinId="43" hidden="1"/>
    <cellStyle name="40% - Ênfase4" xfId="1093" builtinId="43" hidden="1"/>
    <cellStyle name="40% - Ênfase4" xfId="1138" builtinId="43" hidden="1"/>
    <cellStyle name="40% - Ênfase4" xfId="1173" builtinId="43" hidden="1"/>
    <cellStyle name="40% - Ênfase4" xfId="1230" builtinId="43" hidden="1"/>
    <cellStyle name="40% - Ênfase4" xfId="1266" builtinId="43" hidden="1"/>
    <cellStyle name="40% - Ênfase4" xfId="1316" builtinId="43" hidden="1"/>
    <cellStyle name="40% - Ênfase4" xfId="1349" builtinId="43" hidden="1"/>
    <cellStyle name="40% - Ênfase4" xfId="1396" builtinId="43" hidden="1"/>
    <cellStyle name="40% - Ênfase4" xfId="1432" builtinId="43" hidden="1"/>
    <cellStyle name="40% - Ênfase4" xfId="1282" builtinId="43" hidden="1"/>
    <cellStyle name="40% - Ênfase4" xfId="1468" builtinId="43" hidden="1"/>
    <cellStyle name="40% - Ênfase4" xfId="1513" builtinId="43" hidden="1"/>
    <cellStyle name="40% - Ênfase4" xfId="1548" builtinId="43" hidden="1"/>
    <cellStyle name="40% - Ênfase4" xfId="1596" builtinId="43" hidden="1"/>
    <cellStyle name="40% - Ênfase4" xfId="1667" builtinId="43" hidden="1"/>
    <cellStyle name="40% - Ênfase4" xfId="1703" builtinId="43" hidden="1"/>
    <cellStyle name="40% - Ênfase4" xfId="1753" builtinId="43" hidden="1"/>
    <cellStyle name="40% - Ênfase4" xfId="1786" builtinId="43" hidden="1"/>
    <cellStyle name="40% - Ênfase4" xfId="1833" builtinId="43" hidden="1"/>
    <cellStyle name="40% - Ênfase4" xfId="1869" builtinId="43" hidden="1"/>
    <cellStyle name="40% - Ênfase4" xfId="1719" builtinId="43" hidden="1"/>
    <cellStyle name="40% - Ênfase4" xfId="1905" builtinId="43" hidden="1"/>
    <cellStyle name="40% - Ênfase4" xfId="1950" builtinId="43" hidden="1"/>
    <cellStyle name="40% - Ênfase4" xfId="1985" builtinId="43" hidden="1"/>
    <cellStyle name="40% - Ênfase4" xfId="2052" builtinId="43" hidden="1"/>
    <cellStyle name="40% - Ênfase4" xfId="2087" builtinId="43" hidden="1"/>
    <cellStyle name="40% - Ênfase4" xfId="2132" builtinId="43" hidden="1"/>
    <cellStyle name="40% - Ênfase4" xfId="2165" builtinId="43" hidden="1"/>
    <cellStyle name="40% - Ênfase4" xfId="2212" builtinId="43" hidden="1"/>
    <cellStyle name="40% - Ênfase4" xfId="2248" builtinId="43" hidden="1"/>
    <cellStyle name="40% - Ênfase4" xfId="2098" builtinId="43" hidden="1"/>
    <cellStyle name="40% - Ênfase4" xfId="2284" builtinId="43" hidden="1"/>
    <cellStyle name="40% - Ênfase4" xfId="2329" builtinId="43" hidden="1"/>
    <cellStyle name="40% - Ênfase4" xfId="2364" builtinId="43" hidden="1"/>
    <cellStyle name="40% - Ênfase4" xfId="2386" builtinId="43" hidden="1"/>
    <cellStyle name="40% - Ênfase4" xfId="2421" builtinId="43" hidden="1"/>
    <cellStyle name="40% - Ênfase4" xfId="2466" builtinId="43" hidden="1"/>
    <cellStyle name="40% - Ênfase4" xfId="2499" builtinId="43" hidden="1"/>
    <cellStyle name="40% - Ênfase4" xfId="2546" builtinId="43" hidden="1"/>
    <cellStyle name="40% - Ênfase4" xfId="2582" builtinId="43" hidden="1"/>
    <cellStyle name="40% - Ênfase4" xfId="2432" builtinId="43" hidden="1"/>
    <cellStyle name="40% - Ênfase4" xfId="2618" builtinId="43" hidden="1"/>
    <cellStyle name="40% - Ênfase4" xfId="2663" builtinId="43" hidden="1"/>
    <cellStyle name="40% - Ênfase4" xfId="2698" builtinId="43" hidden="1"/>
    <cellStyle name="40% - Ênfase4" xfId="2741" builtinId="43" hidden="1"/>
    <cellStyle name="40% - Ênfase4" xfId="2788" builtinId="43" hidden="1"/>
    <cellStyle name="40% - Ênfase4" xfId="2824" builtinId="43" hidden="1"/>
    <cellStyle name="40% - Ênfase4" xfId="2873" builtinId="43" hidden="1"/>
    <cellStyle name="40% - Ênfase4" xfId="2906" builtinId="43" hidden="1"/>
    <cellStyle name="40% - Ênfase4" xfId="2953" builtinId="43" hidden="1"/>
    <cellStyle name="40% - Ênfase4" xfId="2989" builtinId="43" hidden="1"/>
    <cellStyle name="40% - Ênfase4" xfId="2839" builtinId="43" hidden="1"/>
    <cellStyle name="40% - Ênfase4" xfId="3025" builtinId="43" hidden="1"/>
    <cellStyle name="40% - Ênfase4" xfId="3070" builtinId="43" hidden="1"/>
    <cellStyle name="40% - Ênfase4" xfId="3105" builtinId="43" hidden="1"/>
    <cellStyle name="40% - Ênfase4" xfId="3151" builtinId="43" hidden="1"/>
    <cellStyle name="40% - Ênfase4" xfId="3186" builtinId="43" hidden="1"/>
    <cellStyle name="40% - Ênfase4" xfId="3231" builtinId="43" hidden="1"/>
    <cellStyle name="40% - Ênfase4" xfId="3264" builtinId="43" hidden="1"/>
    <cellStyle name="40% - Ênfase4" xfId="3311" builtinId="43" hidden="1"/>
    <cellStyle name="40% - Ênfase4" xfId="3347" builtinId="43" hidden="1"/>
    <cellStyle name="40% - Ênfase4" xfId="3197" builtinId="43" hidden="1"/>
    <cellStyle name="40% - Ênfase4" xfId="3383" builtinId="43" hidden="1"/>
    <cellStyle name="40% - Ênfase4" xfId="3428" builtinId="43" hidden="1"/>
    <cellStyle name="40% - Ênfase4" xfId="3463" builtinId="43" hidden="1"/>
    <cellStyle name="40% - Ênfase5" xfId="41" builtinId="47" hidden="1"/>
    <cellStyle name="40% - Ênfase5" xfId="77" builtinId="47" hidden="1"/>
    <cellStyle name="40% - Ênfase5" xfId="127" builtinId="47" hidden="1"/>
    <cellStyle name="40% - Ênfase5" xfId="160" builtinId="47" hidden="1"/>
    <cellStyle name="40% - Ênfase5" xfId="207" builtinId="47" hidden="1"/>
    <cellStyle name="40% - Ênfase5" xfId="243" builtinId="47" hidden="1"/>
    <cellStyle name="40% - Ênfase5" xfId="251" builtinId="47" hidden="1"/>
    <cellStyle name="40% - Ênfase5" xfId="280" builtinId="47" hidden="1"/>
    <cellStyle name="40% - Ênfase5" xfId="325" builtinId="47" hidden="1"/>
    <cellStyle name="40% - Ênfase5" xfId="360" builtinId="47" hidden="1"/>
    <cellStyle name="40% - Ênfase5" xfId="408" builtinId="47" hidden="1"/>
    <cellStyle name="40% - Ênfase5" xfId="480" builtinId="47" hidden="1"/>
    <cellStyle name="40% - Ênfase5" xfId="516" builtinId="47" hidden="1"/>
    <cellStyle name="40% - Ênfase5" xfId="566" builtinId="47" hidden="1"/>
    <cellStyle name="40% - Ênfase5" xfId="599" builtinId="47" hidden="1"/>
    <cellStyle name="40% - Ênfase5" xfId="646" builtinId="47" hidden="1"/>
    <cellStyle name="40% - Ênfase5" xfId="682" builtinId="47" hidden="1"/>
    <cellStyle name="40% - Ênfase5" xfId="690" builtinId="47" hidden="1"/>
    <cellStyle name="40% - Ênfase5" xfId="718" builtinId="47" hidden="1"/>
    <cellStyle name="40% - Ênfase5" xfId="763" builtinId="47" hidden="1"/>
    <cellStyle name="40% - Ênfase5" xfId="798" builtinId="47" hidden="1"/>
    <cellStyle name="40% - Ênfase5" xfId="865" builtinId="47" hidden="1"/>
    <cellStyle name="40% - Ênfase5" xfId="900" builtinId="47" hidden="1"/>
    <cellStyle name="40% - Ênfase5" xfId="945" builtinId="47" hidden="1"/>
    <cellStyle name="40% - Ênfase5" xfId="978" builtinId="47" hidden="1"/>
    <cellStyle name="40% - Ênfase5" xfId="1025" builtinId="47" hidden="1"/>
    <cellStyle name="40% - Ênfase5" xfId="1061" builtinId="47" hidden="1"/>
    <cellStyle name="40% - Ênfase5" xfId="1069" builtinId="47" hidden="1"/>
    <cellStyle name="40% - Ênfase5" xfId="1097" builtinId="47" hidden="1"/>
    <cellStyle name="40% - Ênfase5" xfId="1142" builtinId="47" hidden="1"/>
    <cellStyle name="40% - Ênfase5" xfId="1177" builtinId="47" hidden="1"/>
    <cellStyle name="40% - Ênfase5" xfId="1234" builtinId="47" hidden="1"/>
    <cellStyle name="40% - Ênfase5" xfId="1270" builtinId="47" hidden="1"/>
    <cellStyle name="40% - Ênfase5" xfId="1320" builtinId="47" hidden="1"/>
    <cellStyle name="40% - Ênfase5" xfId="1353" builtinId="47" hidden="1"/>
    <cellStyle name="40% - Ênfase5" xfId="1400" builtinId="47" hidden="1"/>
    <cellStyle name="40% - Ênfase5" xfId="1436" builtinId="47" hidden="1"/>
    <cellStyle name="40% - Ênfase5" xfId="1444" builtinId="47" hidden="1"/>
    <cellStyle name="40% - Ênfase5" xfId="1472" builtinId="47" hidden="1"/>
    <cellStyle name="40% - Ênfase5" xfId="1517" builtinId="47" hidden="1"/>
    <cellStyle name="40% - Ênfase5" xfId="1552" builtinId="47" hidden="1"/>
    <cellStyle name="40% - Ênfase5" xfId="1600" builtinId="47" hidden="1"/>
    <cellStyle name="40% - Ênfase5" xfId="1671" builtinId="47" hidden="1"/>
    <cellStyle name="40% - Ênfase5" xfId="1707" builtinId="47" hidden="1"/>
    <cellStyle name="40% - Ênfase5" xfId="1757" builtinId="47" hidden="1"/>
    <cellStyle name="40% - Ênfase5" xfId="1790" builtinId="47" hidden="1"/>
    <cellStyle name="40% - Ênfase5" xfId="1837" builtinId="47" hidden="1"/>
    <cellStyle name="40% - Ênfase5" xfId="1873" builtinId="47" hidden="1"/>
    <cellStyle name="40% - Ênfase5" xfId="1881" builtinId="47" hidden="1"/>
    <cellStyle name="40% - Ênfase5" xfId="1909" builtinId="47" hidden="1"/>
    <cellStyle name="40% - Ênfase5" xfId="1954" builtinId="47" hidden="1"/>
    <cellStyle name="40% - Ênfase5" xfId="1989" builtinId="47" hidden="1"/>
    <cellStyle name="40% - Ênfase5" xfId="2056" builtinId="47" hidden="1"/>
    <cellStyle name="40% - Ênfase5" xfId="2091" builtinId="47" hidden="1"/>
    <cellStyle name="40% - Ênfase5" xfId="2136" builtinId="47" hidden="1"/>
    <cellStyle name="40% - Ênfase5" xfId="2169" builtinId="47" hidden="1"/>
    <cellStyle name="40% - Ênfase5" xfId="2216" builtinId="47" hidden="1"/>
    <cellStyle name="40% - Ênfase5" xfId="2252" builtinId="47" hidden="1"/>
    <cellStyle name="40% - Ênfase5" xfId="2260" builtinId="47" hidden="1"/>
    <cellStyle name="40% - Ênfase5" xfId="2288" builtinId="47" hidden="1"/>
    <cellStyle name="40% - Ênfase5" xfId="2333" builtinId="47" hidden="1"/>
    <cellStyle name="40% - Ênfase5" xfId="2368" builtinId="47" hidden="1"/>
    <cellStyle name="40% - Ênfase5" xfId="2390" builtinId="47" hidden="1"/>
    <cellStyle name="40% - Ênfase5" xfId="2425" builtinId="47" hidden="1"/>
    <cellStyle name="40% - Ênfase5" xfId="2470" builtinId="47" hidden="1"/>
    <cellStyle name="40% - Ênfase5" xfId="2503" builtinId="47" hidden="1"/>
    <cellStyle name="40% - Ênfase5" xfId="2550" builtinId="47" hidden="1"/>
    <cellStyle name="40% - Ênfase5" xfId="2586" builtinId="47" hidden="1"/>
    <cellStyle name="40% - Ênfase5" xfId="2594" builtinId="47" hidden="1"/>
    <cellStyle name="40% - Ênfase5" xfId="2622" builtinId="47" hidden="1"/>
    <cellStyle name="40% - Ênfase5" xfId="2667" builtinId="47" hidden="1"/>
    <cellStyle name="40% - Ênfase5" xfId="2702" builtinId="47" hidden="1"/>
    <cellStyle name="40% - Ênfase5" xfId="2745" builtinId="47" hidden="1"/>
    <cellStyle name="40% - Ênfase5" xfId="2792" builtinId="47" hidden="1"/>
    <cellStyle name="40% - Ênfase5" xfId="2828" builtinId="47" hidden="1"/>
    <cellStyle name="40% - Ênfase5" xfId="2877" builtinId="47" hidden="1"/>
    <cellStyle name="40% - Ênfase5" xfId="2910" builtinId="47" hidden="1"/>
    <cellStyle name="40% - Ênfase5" xfId="2957" builtinId="47" hidden="1"/>
    <cellStyle name="40% - Ênfase5" xfId="2993" builtinId="47" hidden="1"/>
    <cellStyle name="40% - Ênfase5" xfId="3001" builtinId="47" hidden="1"/>
    <cellStyle name="40% - Ênfase5" xfId="3029" builtinId="47" hidden="1"/>
    <cellStyle name="40% - Ênfase5" xfId="3074" builtinId="47" hidden="1"/>
    <cellStyle name="40% - Ênfase5" xfId="3109" builtinId="47" hidden="1"/>
    <cellStyle name="40% - Ênfase5" xfId="3155" builtinId="47" hidden="1"/>
    <cellStyle name="40% - Ênfase5" xfId="3190" builtinId="47" hidden="1"/>
    <cellStyle name="40% - Ênfase5" xfId="3235" builtinId="47" hidden="1"/>
    <cellStyle name="40% - Ênfase5" xfId="3268" builtinId="47" hidden="1"/>
    <cellStyle name="40% - Ênfase5" xfId="3315" builtinId="47" hidden="1"/>
    <cellStyle name="40% - Ênfase5" xfId="3351" builtinId="47" hidden="1"/>
    <cellStyle name="40% - Ênfase5" xfId="3359" builtinId="47" hidden="1"/>
    <cellStyle name="40% - Ênfase5" xfId="3387" builtinId="47" hidden="1"/>
    <cellStyle name="40% - Ênfase5" xfId="3432" builtinId="47" hidden="1"/>
    <cellStyle name="40% - Ênfase5" xfId="3467" builtinId="47" hidden="1"/>
    <cellStyle name="40% - Ênfase6" xfId="45" builtinId="51" hidden="1"/>
    <cellStyle name="40% - Ênfase6" xfId="81" builtinId="51" hidden="1"/>
    <cellStyle name="40% - Ênfase6" xfId="131" builtinId="51" hidden="1"/>
    <cellStyle name="40% - Ênfase6" xfId="164" builtinId="51" hidden="1"/>
    <cellStyle name="40% - Ênfase6" xfId="211" builtinId="51" hidden="1"/>
    <cellStyle name="40% - Ênfase6" xfId="247" builtinId="51" hidden="1"/>
    <cellStyle name="40% - Ênfase6" xfId="133" builtinId="51" hidden="1"/>
    <cellStyle name="40% - Ênfase6" xfId="284" builtinId="51" hidden="1"/>
    <cellStyle name="40% - Ênfase6" xfId="329" builtinId="51" hidden="1"/>
    <cellStyle name="40% - Ênfase6" xfId="364" builtinId="51" hidden="1"/>
    <cellStyle name="40% - Ênfase6" xfId="412" builtinId="51" hidden="1"/>
    <cellStyle name="40% - Ênfase6" xfId="484" builtinId="51" hidden="1"/>
    <cellStyle name="40% - Ênfase6" xfId="520" builtinId="51" hidden="1"/>
    <cellStyle name="40% - Ênfase6" xfId="570" builtinId="51" hidden="1"/>
    <cellStyle name="40% - Ênfase6" xfId="603" builtinId="51" hidden="1"/>
    <cellStyle name="40% - Ênfase6" xfId="650" builtinId="51" hidden="1"/>
    <cellStyle name="40% - Ênfase6" xfId="686" builtinId="51" hidden="1"/>
    <cellStyle name="40% - Ênfase6" xfId="572" builtinId="51" hidden="1"/>
    <cellStyle name="40% - Ênfase6" xfId="722" builtinId="51" hidden="1"/>
    <cellStyle name="40% - Ênfase6" xfId="767" builtinId="51" hidden="1"/>
    <cellStyle name="40% - Ênfase6" xfId="802" builtinId="51" hidden="1"/>
    <cellStyle name="40% - Ênfase6" xfId="869" builtinId="51" hidden="1"/>
    <cellStyle name="40% - Ênfase6" xfId="904" builtinId="51" hidden="1"/>
    <cellStyle name="40% - Ênfase6" xfId="949" builtinId="51" hidden="1"/>
    <cellStyle name="40% - Ênfase6" xfId="982" builtinId="51" hidden="1"/>
    <cellStyle name="40% - Ênfase6" xfId="1029" builtinId="51" hidden="1"/>
    <cellStyle name="40% - Ênfase6" xfId="1065" builtinId="51" hidden="1"/>
    <cellStyle name="40% - Ênfase6" xfId="951" builtinId="51" hidden="1"/>
    <cellStyle name="40% - Ênfase6" xfId="1101" builtinId="51" hidden="1"/>
    <cellStyle name="40% - Ênfase6" xfId="1146" builtinId="51" hidden="1"/>
    <cellStyle name="40% - Ênfase6" xfId="1181" builtinId="51" hidden="1"/>
    <cellStyle name="40% - Ênfase6" xfId="1238" builtinId="51" hidden="1"/>
    <cellStyle name="40% - Ênfase6" xfId="1274" builtinId="51" hidden="1"/>
    <cellStyle name="40% - Ênfase6" xfId="1324" builtinId="51" hidden="1"/>
    <cellStyle name="40% - Ênfase6" xfId="1357" builtinId="51" hidden="1"/>
    <cellStyle name="40% - Ênfase6" xfId="1404" builtinId="51" hidden="1"/>
    <cellStyle name="40% - Ênfase6" xfId="1440" builtinId="51" hidden="1"/>
    <cellStyle name="40% - Ênfase6" xfId="1326" builtinId="51" hidden="1"/>
    <cellStyle name="40% - Ênfase6" xfId="1476" builtinId="51" hidden="1"/>
    <cellStyle name="40% - Ênfase6" xfId="1521" builtinId="51" hidden="1"/>
    <cellStyle name="40% - Ênfase6" xfId="1556" builtinId="51" hidden="1"/>
    <cellStyle name="40% - Ênfase6" xfId="1604" builtinId="51" hidden="1"/>
    <cellStyle name="40% - Ênfase6" xfId="1675" builtinId="51" hidden="1"/>
    <cellStyle name="40% - Ênfase6" xfId="1711" builtinId="51" hidden="1"/>
    <cellStyle name="40% - Ênfase6" xfId="1761" builtinId="51" hidden="1"/>
    <cellStyle name="40% - Ênfase6" xfId="1794" builtinId="51" hidden="1"/>
    <cellStyle name="40% - Ênfase6" xfId="1841" builtinId="51" hidden="1"/>
    <cellStyle name="40% - Ênfase6" xfId="1877" builtinId="51" hidden="1"/>
    <cellStyle name="40% - Ênfase6" xfId="1763" builtinId="51" hidden="1"/>
    <cellStyle name="40% - Ênfase6" xfId="1913" builtinId="51" hidden="1"/>
    <cellStyle name="40% - Ênfase6" xfId="1958" builtinId="51" hidden="1"/>
    <cellStyle name="40% - Ênfase6" xfId="1993" builtinId="51" hidden="1"/>
    <cellStyle name="40% - Ênfase6" xfId="2060" builtinId="51" hidden="1"/>
    <cellStyle name="40% - Ênfase6" xfId="2095" builtinId="51" hidden="1"/>
    <cellStyle name="40% - Ênfase6" xfId="2140" builtinId="51" hidden="1"/>
    <cellStyle name="40% - Ênfase6" xfId="2173" builtinId="51" hidden="1"/>
    <cellStyle name="40% - Ênfase6" xfId="2220" builtinId="51" hidden="1"/>
    <cellStyle name="40% - Ênfase6" xfId="2256" builtinId="51" hidden="1"/>
    <cellStyle name="40% - Ênfase6" xfId="2142" builtinId="51" hidden="1"/>
    <cellStyle name="40% - Ênfase6" xfId="2292" builtinId="51" hidden="1"/>
    <cellStyle name="40% - Ênfase6" xfId="2337" builtinId="51" hidden="1"/>
    <cellStyle name="40% - Ênfase6" xfId="2372" builtinId="51" hidden="1"/>
    <cellStyle name="40% - Ênfase6" xfId="2394" builtinId="51" hidden="1"/>
    <cellStyle name="40% - Ênfase6" xfId="2429" builtinId="51" hidden="1"/>
    <cellStyle name="40% - Ênfase6" xfId="2474" builtinId="51" hidden="1"/>
    <cellStyle name="40% - Ênfase6" xfId="2507" builtinId="51" hidden="1"/>
    <cellStyle name="40% - Ênfase6" xfId="2554" builtinId="51" hidden="1"/>
    <cellStyle name="40% - Ênfase6" xfId="2590" builtinId="51" hidden="1"/>
    <cellStyle name="40% - Ênfase6" xfId="2476" builtinId="51" hidden="1"/>
    <cellStyle name="40% - Ênfase6" xfId="2626" builtinId="51" hidden="1"/>
    <cellStyle name="40% - Ênfase6" xfId="2671" builtinId="51" hidden="1"/>
    <cellStyle name="40% - Ênfase6" xfId="2706" builtinId="51" hidden="1"/>
    <cellStyle name="40% - Ênfase6" xfId="2749" builtinId="51" hidden="1"/>
    <cellStyle name="40% - Ênfase6" xfId="2796" builtinId="51" hidden="1"/>
    <cellStyle name="40% - Ênfase6" xfId="2832" builtinId="51" hidden="1"/>
    <cellStyle name="40% - Ênfase6" xfId="2881" builtinId="51" hidden="1"/>
    <cellStyle name="40% - Ênfase6" xfId="2914" builtinId="51" hidden="1"/>
    <cellStyle name="40% - Ênfase6" xfId="2961" builtinId="51" hidden="1"/>
    <cellStyle name="40% - Ênfase6" xfId="2997" builtinId="51" hidden="1"/>
    <cellStyle name="40% - Ênfase6" xfId="2883" builtinId="51" hidden="1"/>
    <cellStyle name="40% - Ênfase6" xfId="3033" builtinId="51" hidden="1"/>
    <cellStyle name="40% - Ênfase6" xfId="3078" builtinId="51" hidden="1"/>
    <cellStyle name="40% - Ênfase6" xfId="3113" builtinId="51" hidden="1"/>
    <cellStyle name="40% - Ênfase6" xfId="3159" builtinId="51" hidden="1"/>
    <cellStyle name="40% - Ênfase6" xfId="3194" builtinId="51" hidden="1"/>
    <cellStyle name="40% - Ênfase6" xfId="3239" builtinId="51" hidden="1"/>
    <cellStyle name="40% - Ênfase6" xfId="3272" builtinId="51" hidden="1"/>
    <cellStyle name="40% - Ênfase6" xfId="3319" builtinId="51" hidden="1"/>
    <cellStyle name="40% - Ênfase6" xfId="3355" builtinId="51" hidden="1"/>
    <cellStyle name="40% - Ênfase6" xfId="3241" builtinId="51" hidden="1"/>
    <cellStyle name="40% - Ênfase6" xfId="3391" builtinId="51" hidden="1"/>
    <cellStyle name="40% - Ênfase6" xfId="3436" builtinId="51" hidden="1"/>
    <cellStyle name="40% - Ênfase6" xfId="3471" builtinId="51" hidden="1"/>
    <cellStyle name="60% - Ênfase1" xfId="26" builtinId="32" hidden="1"/>
    <cellStyle name="60% - Ênfase1" xfId="62" builtinId="32" hidden="1"/>
    <cellStyle name="60% - Ênfase1" xfId="112" builtinId="32" hidden="1"/>
    <cellStyle name="60% - Ênfase1" xfId="145" builtinId="32" hidden="1"/>
    <cellStyle name="60% - Ênfase1" xfId="192" builtinId="32" hidden="1"/>
    <cellStyle name="60% - Ênfase1" xfId="228" builtinId="32" hidden="1"/>
    <cellStyle name="60% - Ênfase1" xfId="101" builtinId="32" hidden="1"/>
    <cellStyle name="60% - Ênfase1" xfId="265" builtinId="32" hidden="1"/>
    <cellStyle name="60% - Ênfase1" xfId="310" builtinId="32" hidden="1"/>
    <cellStyle name="60% - Ênfase1" xfId="345" builtinId="32" hidden="1"/>
    <cellStyle name="60% - Ênfase1" xfId="393" builtinId="32" hidden="1"/>
    <cellStyle name="60% - Ênfase1" xfId="465" builtinId="32" hidden="1"/>
    <cellStyle name="60% - Ênfase1" xfId="501" builtinId="32" hidden="1"/>
    <cellStyle name="60% - Ênfase1" xfId="551" builtinId="32" hidden="1"/>
    <cellStyle name="60% - Ênfase1" xfId="584" builtinId="32" hidden="1"/>
    <cellStyle name="60% - Ênfase1" xfId="631" builtinId="32" hidden="1"/>
    <cellStyle name="60% - Ênfase1" xfId="667" builtinId="32" hidden="1"/>
    <cellStyle name="60% - Ênfase1" xfId="540" builtinId="32" hidden="1"/>
    <cellStyle name="60% - Ênfase1" xfId="703" builtinId="32" hidden="1"/>
    <cellStyle name="60% - Ênfase1" xfId="748" builtinId="32" hidden="1"/>
    <cellStyle name="60% - Ênfase1" xfId="783" builtinId="32" hidden="1"/>
    <cellStyle name="60% - Ênfase1" xfId="824" builtinId="32" hidden="1"/>
    <cellStyle name="60% - Ênfase1" xfId="885" builtinId="32" hidden="1"/>
    <cellStyle name="60% - Ênfase1" xfId="930" builtinId="32" hidden="1"/>
    <cellStyle name="60% - Ênfase1" xfId="963" builtinId="32" hidden="1"/>
    <cellStyle name="60% - Ênfase1" xfId="1010" builtinId="32" hidden="1"/>
    <cellStyle name="60% - Ênfase1" xfId="1046" builtinId="32" hidden="1"/>
    <cellStyle name="60% - Ênfase1" xfId="919" builtinId="32" hidden="1"/>
    <cellStyle name="60% - Ênfase1" xfId="1082" builtinId="32" hidden="1"/>
    <cellStyle name="60% - Ênfase1" xfId="1127" builtinId="32" hidden="1"/>
    <cellStyle name="60% - Ênfase1" xfId="1162" builtinId="32" hidden="1"/>
    <cellStyle name="60% - Ênfase1" xfId="1219" builtinId="32" hidden="1"/>
    <cellStyle name="60% - Ênfase1" xfId="1255" builtinId="32" hidden="1"/>
    <cellStyle name="60% - Ênfase1" xfId="1305" builtinId="32" hidden="1"/>
    <cellStyle name="60% - Ênfase1" xfId="1338" builtinId="32" hidden="1"/>
    <cellStyle name="60% - Ênfase1" xfId="1385" builtinId="32" hidden="1"/>
    <cellStyle name="60% - Ênfase1" xfId="1421" builtinId="32" hidden="1"/>
    <cellStyle name="60% - Ênfase1" xfId="1294" builtinId="32" hidden="1"/>
    <cellStyle name="60% - Ênfase1" xfId="1457" builtinId="32" hidden="1"/>
    <cellStyle name="60% - Ênfase1" xfId="1502" builtinId="32" hidden="1"/>
    <cellStyle name="60% - Ênfase1" xfId="1537" builtinId="32" hidden="1"/>
    <cellStyle name="60% - Ênfase1" xfId="1585" builtinId="32" hidden="1"/>
    <cellStyle name="60% - Ênfase1" xfId="1656" builtinId="32" hidden="1"/>
    <cellStyle name="60% - Ênfase1" xfId="1692" builtinId="32" hidden="1"/>
    <cellStyle name="60% - Ênfase1" xfId="1742" builtinId="32" hidden="1"/>
    <cellStyle name="60% - Ênfase1" xfId="1775" builtinId="32" hidden="1"/>
    <cellStyle name="60% - Ênfase1" xfId="1822" builtinId="32" hidden="1"/>
    <cellStyle name="60% - Ênfase1" xfId="1858" builtinId="32" hidden="1"/>
    <cellStyle name="60% - Ênfase1" xfId="1731" builtinId="32" hidden="1"/>
    <cellStyle name="60% - Ênfase1" xfId="1894" builtinId="32" hidden="1"/>
    <cellStyle name="60% - Ênfase1" xfId="1939" builtinId="32" hidden="1"/>
    <cellStyle name="60% - Ênfase1" xfId="1974" builtinId="32" hidden="1"/>
    <cellStyle name="60% - Ênfase1" xfId="2015" builtinId="32" hidden="1"/>
    <cellStyle name="60% - Ênfase1" xfId="2076" builtinId="32" hidden="1"/>
    <cellStyle name="60% - Ênfase1" xfId="2121" builtinId="32" hidden="1"/>
    <cellStyle name="60% - Ênfase1" xfId="2154" builtinId="32" hidden="1"/>
    <cellStyle name="60% - Ênfase1" xfId="2201" builtinId="32" hidden="1"/>
    <cellStyle name="60% - Ênfase1" xfId="2237" builtinId="32" hidden="1"/>
    <cellStyle name="60% - Ênfase1" xfId="2110" builtinId="32" hidden="1"/>
    <cellStyle name="60% - Ênfase1" xfId="2273" builtinId="32" hidden="1"/>
    <cellStyle name="60% - Ênfase1" xfId="2318" builtinId="32" hidden="1"/>
    <cellStyle name="60% - Ênfase1" xfId="2353" builtinId="32" hidden="1"/>
    <cellStyle name="60% - Ênfase1" xfId="1624" builtinId="32" hidden="1"/>
    <cellStyle name="60% - Ênfase1" xfId="2410" builtinId="32" hidden="1"/>
    <cellStyle name="60% - Ênfase1" xfId="2455" builtinId="32" hidden="1"/>
    <cellStyle name="60% - Ênfase1" xfId="2488" builtinId="32" hidden="1"/>
    <cellStyle name="60% - Ênfase1" xfId="2535" builtinId="32" hidden="1"/>
    <cellStyle name="60% - Ênfase1" xfId="2571" builtinId="32" hidden="1"/>
    <cellStyle name="60% - Ênfase1" xfId="2444" builtinId="32" hidden="1"/>
    <cellStyle name="60% - Ênfase1" xfId="2607" builtinId="32" hidden="1"/>
    <cellStyle name="60% - Ênfase1" xfId="2652" builtinId="32" hidden="1"/>
    <cellStyle name="60% - Ênfase1" xfId="2687" builtinId="32" hidden="1"/>
    <cellStyle name="60% - Ênfase1" xfId="2730" builtinId="32" hidden="1"/>
    <cellStyle name="60% - Ênfase1" xfId="2777" builtinId="32" hidden="1"/>
    <cellStyle name="60% - Ênfase1" xfId="2813" builtinId="32" hidden="1"/>
    <cellStyle name="60% - Ênfase1" xfId="2862" builtinId="32" hidden="1"/>
    <cellStyle name="60% - Ênfase1" xfId="2895" builtinId="32" hidden="1"/>
    <cellStyle name="60% - Ênfase1" xfId="2942" builtinId="32" hidden="1"/>
    <cellStyle name="60% - Ênfase1" xfId="2978" builtinId="32" hidden="1"/>
    <cellStyle name="60% - Ênfase1" xfId="2851" builtinId="32" hidden="1"/>
    <cellStyle name="60% - Ênfase1" xfId="3014" builtinId="32" hidden="1"/>
    <cellStyle name="60% - Ênfase1" xfId="3059" builtinId="32" hidden="1"/>
    <cellStyle name="60% - Ênfase1" xfId="3094" builtinId="32" hidden="1"/>
    <cellStyle name="60% - Ênfase1" xfId="3125" builtinId="32" hidden="1"/>
    <cellStyle name="60% - Ênfase1" xfId="3175" builtinId="32" hidden="1"/>
    <cellStyle name="60% - Ênfase1" xfId="3220" builtinId="32" hidden="1"/>
    <cellStyle name="60% - Ênfase1" xfId="3253" builtinId="32" hidden="1"/>
    <cellStyle name="60% - Ênfase1" xfId="3300" builtinId="32" hidden="1"/>
    <cellStyle name="60% - Ênfase1" xfId="3336" builtinId="32" hidden="1"/>
    <cellStyle name="60% - Ênfase1" xfId="3209" builtinId="32" hidden="1"/>
    <cellStyle name="60% - Ênfase1" xfId="3372" builtinId="32" hidden="1"/>
    <cellStyle name="60% - Ênfase1" xfId="3417" builtinId="32" hidden="1"/>
    <cellStyle name="60% - Ênfase1" xfId="3452" builtinId="32" hidden="1"/>
    <cellStyle name="60% - Ênfase2" xfId="30" builtinId="36" hidden="1"/>
    <cellStyle name="60% - Ênfase2" xfId="66" builtinId="36" hidden="1"/>
    <cellStyle name="60% - Ênfase2" xfId="116" builtinId="36" hidden="1"/>
    <cellStyle name="60% - Ênfase2" xfId="149" builtinId="36" hidden="1"/>
    <cellStyle name="60% - Ênfase2" xfId="196" builtinId="36" hidden="1"/>
    <cellStyle name="60% - Ênfase2" xfId="232" builtinId="36" hidden="1"/>
    <cellStyle name="60% - Ênfase2" xfId="96" builtinId="36" hidden="1"/>
    <cellStyle name="60% - Ênfase2" xfId="269" builtinId="36" hidden="1"/>
    <cellStyle name="60% - Ênfase2" xfId="314" builtinId="36" hidden="1"/>
    <cellStyle name="60% - Ênfase2" xfId="349" builtinId="36" hidden="1"/>
    <cellStyle name="60% - Ênfase2" xfId="397" builtinId="36" hidden="1"/>
    <cellStyle name="60% - Ênfase2" xfId="469" builtinId="36" hidden="1"/>
    <cellStyle name="60% - Ênfase2" xfId="505" builtinId="36" hidden="1"/>
    <cellStyle name="60% - Ênfase2" xfId="555" builtinId="36" hidden="1"/>
    <cellStyle name="60% - Ênfase2" xfId="588" builtinId="36" hidden="1"/>
    <cellStyle name="60% - Ênfase2" xfId="635" builtinId="36" hidden="1"/>
    <cellStyle name="60% - Ênfase2" xfId="671" builtinId="36" hidden="1"/>
    <cellStyle name="60% - Ênfase2" xfId="535" builtinId="36" hidden="1"/>
    <cellStyle name="60% - Ênfase2" xfId="707" builtinId="36" hidden="1"/>
    <cellStyle name="60% - Ênfase2" xfId="752" builtinId="36" hidden="1"/>
    <cellStyle name="60% - Ênfase2" xfId="787" builtinId="36" hidden="1"/>
    <cellStyle name="60% - Ênfase2" xfId="854" builtinId="36" hidden="1"/>
    <cellStyle name="60% - Ênfase2" xfId="889" builtinId="36" hidden="1"/>
    <cellStyle name="60% - Ênfase2" xfId="934" builtinId="36" hidden="1"/>
    <cellStyle name="60% - Ênfase2" xfId="967" builtinId="36" hidden="1"/>
    <cellStyle name="60% - Ênfase2" xfId="1014" builtinId="36" hidden="1"/>
    <cellStyle name="60% - Ênfase2" xfId="1050" builtinId="36" hidden="1"/>
    <cellStyle name="60% - Ênfase2" xfId="914" builtinId="36" hidden="1"/>
    <cellStyle name="60% - Ênfase2" xfId="1086" builtinId="36" hidden="1"/>
    <cellStyle name="60% - Ênfase2" xfId="1131" builtinId="36" hidden="1"/>
    <cellStyle name="60% - Ênfase2" xfId="1166" builtinId="36" hidden="1"/>
    <cellStyle name="60% - Ênfase2" xfId="1223" builtinId="36" hidden="1"/>
    <cellStyle name="60% - Ênfase2" xfId="1259" builtinId="36" hidden="1"/>
    <cellStyle name="60% - Ênfase2" xfId="1309" builtinId="36" hidden="1"/>
    <cellStyle name="60% - Ênfase2" xfId="1342" builtinId="36" hidden="1"/>
    <cellStyle name="60% - Ênfase2" xfId="1389" builtinId="36" hidden="1"/>
    <cellStyle name="60% - Ênfase2" xfId="1425" builtinId="36" hidden="1"/>
    <cellStyle name="60% - Ênfase2" xfId="1289" builtinId="36" hidden="1"/>
    <cellStyle name="60% - Ênfase2" xfId="1461" builtinId="36" hidden="1"/>
    <cellStyle name="60% - Ênfase2" xfId="1506" builtinId="36" hidden="1"/>
    <cellStyle name="60% - Ênfase2" xfId="1541" builtinId="36" hidden="1"/>
    <cellStyle name="60% - Ênfase2" xfId="1589" builtinId="36" hidden="1"/>
    <cellStyle name="60% - Ênfase2" xfId="1660" builtinId="36" hidden="1"/>
    <cellStyle name="60% - Ênfase2" xfId="1696" builtinId="36" hidden="1"/>
    <cellStyle name="60% - Ênfase2" xfId="1746" builtinId="36" hidden="1"/>
    <cellStyle name="60% - Ênfase2" xfId="1779" builtinId="36" hidden="1"/>
    <cellStyle name="60% - Ênfase2" xfId="1826" builtinId="36" hidden="1"/>
    <cellStyle name="60% - Ênfase2" xfId="1862" builtinId="36" hidden="1"/>
    <cellStyle name="60% - Ênfase2" xfId="1726" builtinId="36" hidden="1"/>
    <cellStyle name="60% - Ênfase2" xfId="1898" builtinId="36" hidden="1"/>
    <cellStyle name="60% - Ênfase2" xfId="1943" builtinId="36" hidden="1"/>
    <cellStyle name="60% - Ênfase2" xfId="1978" builtinId="36" hidden="1"/>
    <cellStyle name="60% - Ênfase2" xfId="2045" builtinId="36" hidden="1"/>
    <cellStyle name="60% - Ênfase2" xfId="2080" builtinId="36" hidden="1"/>
    <cellStyle name="60% - Ênfase2" xfId="2125" builtinId="36" hidden="1"/>
    <cellStyle name="60% - Ênfase2" xfId="2158" builtinId="36" hidden="1"/>
    <cellStyle name="60% - Ênfase2" xfId="2205" builtinId="36" hidden="1"/>
    <cellStyle name="60% - Ênfase2" xfId="2241" builtinId="36" hidden="1"/>
    <cellStyle name="60% - Ênfase2" xfId="2105" builtinId="36" hidden="1"/>
    <cellStyle name="60% - Ênfase2" xfId="2277" builtinId="36" hidden="1"/>
    <cellStyle name="60% - Ênfase2" xfId="2322" builtinId="36" hidden="1"/>
    <cellStyle name="60% - Ênfase2" xfId="2357" builtinId="36" hidden="1"/>
    <cellStyle name="60% - Ênfase2" xfId="1627" builtinId="36" hidden="1"/>
    <cellStyle name="60% - Ênfase2" xfId="2414" builtinId="36" hidden="1"/>
    <cellStyle name="60% - Ênfase2" xfId="2459" builtinId="36" hidden="1"/>
    <cellStyle name="60% - Ênfase2" xfId="2492" builtinId="36" hidden="1"/>
    <cellStyle name="60% - Ênfase2" xfId="2539" builtinId="36" hidden="1"/>
    <cellStyle name="60% - Ênfase2" xfId="2575" builtinId="36" hidden="1"/>
    <cellStyle name="60% - Ênfase2" xfId="2439" builtinId="36" hidden="1"/>
    <cellStyle name="60% - Ênfase2" xfId="2611" builtinId="36" hidden="1"/>
    <cellStyle name="60% - Ênfase2" xfId="2656" builtinId="36" hidden="1"/>
    <cellStyle name="60% - Ênfase2" xfId="2691" builtinId="36" hidden="1"/>
    <cellStyle name="60% - Ênfase2" xfId="2734" builtinId="36" hidden="1"/>
    <cellStyle name="60% - Ênfase2" xfId="2781" builtinId="36" hidden="1"/>
    <cellStyle name="60% - Ênfase2" xfId="2817" builtinId="36" hidden="1"/>
    <cellStyle name="60% - Ênfase2" xfId="2866" builtinId="36" hidden="1"/>
    <cellStyle name="60% - Ênfase2" xfId="2899" builtinId="36" hidden="1"/>
    <cellStyle name="60% - Ênfase2" xfId="2946" builtinId="36" hidden="1"/>
    <cellStyle name="60% - Ênfase2" xfId="2982" builtinId="36" hidden="1"/>
    <cellStyle name="60% - Ênfase2" xfId="2846" builtinId="36" hidden="1"/>
    <cellStyle name="60% - Ênfase2" xfId="3018" builtinId="36" hidden="1"/>
    <cellStyle name="60% - Ênfase2" xfId="3063" builtinId="36" hidden="1"/>
    <cellStyle name="60% - Ênfase2" xfId="3098" builtinId="36" hidden="1"/>
    <cellStyle name="60% - Ênfase2" xfId="3144" builtinId="36" hidden="1"/>
    <cellStyle name="60% - Ênfase2" xfId="3179" builtinId="36" hidden="1"/>
    <cellStyle name="60% - Ênfase2" xfId="3224" builtinId="36" hidden="1"/>
    <cellStyle name="60% - Ênfase2" xfId="3257" builtinId="36" hidden="1"/>
    <cellStyle name="60% - Ênfase2" xfId="3304" builtinId="36" hidden="1"/>
    <cellStyle name="60% - Ênfase2" xfId="3340" builtinId="36" hidden="1"/>
    <cellStyle name="60% - Ênfase2" xfId="3204" builtinId="36" hidden="1"/>
    <cellStyle name="60% - Ênfase2" xfId="3376" builtinId="36" hidden="1"/>
    <cellStyle name="60% - Ênfase2" xfId="3421" builtinId="36" hidden="1"/>
    <cellStyle name="60% - Ênfase2" xfId="3456" builtinId="36" hidden="1"/>
    <cellStyle name="60% - Ênfase3" xfId="34" builtinId="40" hidden="1"/>
    <cellStyle name="60% - Ênfase3" xfId="70" builtinId="40" hidden="1"/>
    <cellStyle name="60% - Ênfase3" xfId="120" builtinId="40" hidden="1"/>
    <cellStyle name="60% - Ênfase3" xfId="153" builtinId="40" hidden="1"/>
    <cellStyle name="60% - Ênfase3" xfId="200" builtinId="40" hidden="1"/>
    <cellStyle name="60% - Ênfase3" xfId="236" builtinId="40" hidden="1"/>
    <cellStyle name="60% - Ênfase3" xfId="92" builtinId="40" hidden="1"/>
    <cellStyle name="60% - Ênfase3" xfId="273" builtinId="40" hidden="1"/>
    <cellStyle name="60% - Ênfase3" xfId="318" builtinId="40" hidden="1"/>
    <cellStyle name="60% - Ênfase3" xfId="353" builtinId="40" hidden="1"/>
    <cellStyle name="60% - Ênfase3" xfId="401" builtinId="40" hidden="1"/>
    <cellStyle name="60% - Ênfase3" xfId="473" builtinId="40" hidden="1"/>
    <cellStyle name="60% - Ênfase3" xfId="509" builtinId="40" hidden="1"/>
    <cellStyle name="60% - Ênfase3" xfId="559" builtinId="40" hidden="1"/>
    <cellStyle name="60% - Ênfase3" xfId="592" builtinId="40" hidden="1"/>
    <cellStyle name="60% - Ênfase3" xfId="639" builtinId="40" hidden="1"/>
    <cellStyle name="60% - Ênfase3" xfId="675" builtinId="40" hidden="1"/>
    <cellStyle name="60% - Ênfase3" xfId="531" builtinId="40" hidden="1"/>
    <cellStyle name="60% - Ênfase3" xfId="711" builtinId="40" hidden="1"/>
    <cellStyle name="60% - Ênfase3" xfId="756" builtinId="40" hidden="1"/>
    <cellStyle name="60% - Ênfase3" xfId="791" builtinId="40" hidden="1"/>
    <cellStyle name="60% - Ênfase3" xfId="858" builtinId="40" hidden="1"/>
    <cellStyle name="60% - Ênfase3" xfId="893" builtinId="40" hidden="1"/>
    <cellStyle name="60% - Ênfase3" xfId="938" builtinId="40" hidden="1"/>
    <cellStyle name="60% - Ênfase3" xfId="971" builtinId="40" hidden="1"/>
    <cellStyle name="60% - Ênfase3" xfId="1018" builtinId="40" hidden="1"/>
    <cellStyle name="60% - Ênfase3" xfId="1054" builtinId="40" hidden="1"/>
    <cellStyle name="60% - Ênfase3" xfId="910" builtinId="40" hidden="1"/>
    <cellStyle name="60% - Ênfase3" xfId="1090" builtinId="40" hidden="1"/>
    <cellStyle name="60% - Ênfase3" xfId="1135" builtinId="40" hidden="1"/>
    <cellStyle name="60% - Ênfase3" xfId="1170" builtinId="40" hidden="1"/>
    <cellStyle name="60% - Ênfase3" xfId="1227" builtinId="40" hidden="1"/>
    <cellStyle name="60% - Ênfase3" xfId="1263" builtinId="40" hidden="1"/>
    <cellStyle name="60% - Ênfase3" xfId="1313" builtinId="40" hidden="1"/>
    <cellStyle name="60% - Ênfase3" xfId="1346" builtinId="40" hidden="1"/>
    <cellStyle name="60% - Ênfase3" xfId="1393" builtinId="40" hidden="1"/>
    <cellStyle name="60% - Ênfase3" xfId="1429" builtinId="40" hidden="1"/>
    <cellStyle name="60% - Ênfase3" xfId="1285" builtinId="40" hidden="1"/>
    <cellStyle name="60% - Ênfase3" xfId="1465" builtinId="40" hidden="1"/>
    <cellStyle name="60% - Ênfase3" xfId="1510" builtinId="40" hidden="1"/>
    <cellStyle name="60% - Ênfase3" xfId="1545" builtinId="40" hidden="1"/>
    <cellStyle name="60% - Ênfase3" xfId="1593" builtinId="40" hidden="1"/>
    <cellStyle name="60% - Ênfase3" xfId="1664" builtinId="40" hidden="1"/>
    <cellStyle name="60% - Ênfase3" xfId="1700" builtinId="40" hidden="1"/>
    <cellStyle name="60% - Ênfase3" xfId="1750" builtinId="40" hidden="1"/>
    <cellStyle name="60% - Ênfase3" xfId="1783" builtinId="40" hidden="1"/>
    <cellStyle name="60% - Ênfase3" xfId="1830" builtinId="40" hidden="1"/>
    <cellStyle name="60% - Ênfase3" xfId="1866" builtinId="40" hidden="1"/>
    <cellStyle name="60% - Ênfase3" xfId="1722" builtinId="40" hidden="1"/>
    <cellStyle name="60% - Ênfase3" xfId="1902" builtinId="40" hidden="1"/>
    <cellStyle name="60% - Ênfase3" xfId="1947" builtinId="40" hidden="1"/>
    <cellStyle name="60% - Ênfase3" xfId="1982" builtinId="40" hidden="1"/>
    <cellStyle name="60% - Ênfase3" xfId="2049" builtinId="40" hidden="1"/>
    <cellStyle name="60% - Ênfase3" xfId="2084" builtinId="40" hidden="1"/>
    <cellStyle name="60% - Ênfase3" xfId="2129" builtinId="40" hidden="1"/>
    <cellStyle name="60% - Ênfase3" xfId="2162" builtinId="40" hidden="1"/>
    <cellStyle name="60% - Ênfase3" xfId="2209" builtinId="40" hidden="1"/>
    <cellStyle name="60% - Ênfase3" xfId="2245" builtinId="40" hidden="1"/>
    <cellStyle name="60% - Ênfase3" xfId="2101" builtinId="40" hidden="1"/>
    <cellStyle name="60% - Ênfase3" xfId="2281" builtinId="40" hidden="1"/>
    <cellStyle name="60% - Ênfase3" xfId="2326" builtinId="40" hidden="1"/>
    <cellStyle name="60% - Ênfase3" xfId="2361" builtinId="40" hidden="1"/>
    <cellStyle name="60% - Ênfase3" xfId="2383" builtinId="40" hidden="1"/>
    <cellStyle name="60% - Ênfase3" xfId="2418" builtinId="40" hidden="1"/>
    <cellStyle name="60% - Ênfase3" xfId="2463" builtinId="40" hidden="1"/>
    <cellStyle name="60% - Ênfase3" xfId="2496" builtinId="40" hidden="1"/>
    <cellStyle name="60% - Ênfase3" xfId="2543" builtinId="40" hidden="1"/>
    <cellStyle name="60% - Ênfase3" xfId="2579" builtinId="40" hidden="1"/>
    <cellStyle name="60% - Ênfase3" xfId="2435" builtinId="40" hidden="1"/>
    <cellStyle name="60% - Ênfase3" xfId="2615" builtinId="40" hidden="1"/>
    <cellStyle name="60% - Ênfase3" xfId="2660" builtinId="40" hidden="1"/>
    <cellStyle name="60% - Ênfase3" xfId="2695" builtinId="40" hidden="1"/>
    <cellStyle name="60% - Ênfase3" xfId="2738" builtinId="40" hidden="1"/>
    <cellStyle name="60% - Ênfase3" xfId="2785" builtinId="40" hidden="1"/>
    <cellStyle name="60% - Ênfase3" xfId="2821" builtinId="40" hidden="1"/>
    <cellStyle name="60% - Ênfase3" xfId="2870" builtinId="40" hidden="1"/>
    <cellStyle name="60% - Ênfase3" xfId="2903" builtinId="40" hidden="1"/>
    <cellStyle name="60% - Ênfase3" xfId="2950" builtinId="40" hidden="1"/>
    <cellStyle name="60% - Ênfase3" xfId="2986" builtinId="40" hidden="1"/>
    <cellStyle name="60% - Ênfase3" xfId="2842" builtinId="40" hidden="1"/>
    <cellStyle name="60% - Ênfase3" xfId="3022" builtinId="40" hidden="1"/>
    <cellStyle name="60% - Ênfase3" xfId="3067" builtinId="40" hidden="1"/>
    <cellStyle name="60% - Ênfase3" xfId="3102" builtinId="40" hidden="1"/>
    <cellStyle name="60% - Ênfase3" xfId="3148" builtinId="40" hidden="1"/>
    <cellStyle name="60% - Ênfase3" xfId="3183" builtinId="40" hidden="1"/>
    <cellStyle name="60% - Ênfase3" xfId="3228" builtinId="40" hidden="1"/>
    <cellStyle name="60% - Ênfase3" xfId="3261" builtinId="40" hidden="1"/>
    <cellStyle name="60% - Ênfase3" xfId="3308" builtinId="40" hidden="1"/>
    <cellStyle name="60% - Ênfase3" xfId="3344" builtinId="40" hidden="1"/>
    <cellStyle name="60% - Ênfase3" xfId="3200" builtinId="40" hidden="1"/>
    <cellStyle name="60% - Ênfase3" xfId="3380" builtinId="40" hidden="1"/>
    <cellStyle name="60% - Ênfase3" xfId="3425" builtinId="40" hidden="1"/>
    <cellStyle name="60% - Ênfase3" xfId="3460" builtinId="40" hidden="1"/>
    <cellStyle name="60% - Ênfase4" xfId="38" builtinId="44" hidden="1"/>
    <cellStyle name="60% - Ênfase4" xfId="74" builtinId="44" hidden="1"/>
    <cellStyle name="60% - Ênfase4" xfId="124" builtinId="44" hidden="1"/>
    <cellStyle name="60% - Ênfase4" xfId="157" builtinId="44" hidden="1"/>
    <cellStyle name="60% - Ênfase4" xfId="204" builtinId="44" hidden="1"/>
    <cellStyle name="60% - Ênfase4" xfId="240" builtinId="44" hidden="1"/>
    <cellStyle name="60% - Ênfase4" xfId="88" builtinId="44" hidden="1"/>
    <cellStyle name="60% - Ênfase4" xfId="277" builtinId="44" hidden="1"/>
    <cellStyle name="60% - Ênfase4" xfId="322" builtinId="44" hidden="1"/>
    <cellStyle name="60% - Ênfase4" xfId="357" builtinId="44" hidden="1"/>
    <cellStyle name="60% - Ênfase4" xfId="405" builtinId="44" hidden="1"/>
    <cellStyle name="60% - Ênfase4" xfId="477" builtinId="44" hidden="1"/>
    <cellStyle name="60% - Ênfase4" xfId="513" builtinId="44" hidden="1"/>
    <cellStyle name="60% - Ênfase4" xfId="563" builtinId="44" hidden="1"/>
    <cellStyle name="60% - Ênfase4" xfId="596" builtinId="44" hidden="1"/>
    <cellStyle name="60% - Ênfase4" xfId="643" builtinId="44" hidden="1"/>
    <cellStyle name="60% - Ênfase4" xfId="679" builtinId="44" hidden="1"/>
    <cellStyle name="60% - Ênfase4" xfId="527" builtinId="44" hidden="1"/>
    <cellStyle name="60% - Ênfase4" xfId="715" builtinId="44" hidden="1"/>
    <cellStyle name="60% - Ênfase4" xfId="760" builtinId="44" hidden="1"/>
    <cellStyle name="60% - Ênfase4" xfId="795" builtinId="44" hidden="1"/>
    <cellStyle name="60% - Ênfase4" xfId="862" builtinId="44" hidden="1"/>
    <cellStyle name="60% - Ênfase4" xfId="897" builtinId="44" hidden="1"/>
    <cellStyle name="60% - Ênfase4" xfId="942" builtinId="44" hidden="1"/>
    <cellStyle name="60% - Ênfase4" xfId="975" builtinId="44" hidden="1"/>
    <cellStyle name="60% - Ênfase4" xfId="1022" builtinId="44" hidden="1"/>
    <cellStyle name="60% - Ênfase4" xfId="1058" builtinId="44" hidden="1"/>
    <cellStyle name="60% - Ênfase4" xfId="906" builtinId="44" hidden="1"/>
    <cellStyle name="60% - Ênfase4" xfId="1094" builtinId="44" hidden="1"/>
    <cellStyle name="60% - Ênfase4" xfId="1139" builtinId="44" hidden="1"/>
    <cellStyle name="60% - Ênfase4" xfId="1174" builtinId="44" hidden="1"/>
    <cellStyle name="60% - Ênfase4" xfId="1231" builtinId="44" hidden="1"/>
    <cellStyle name="60% - Ênfase4" xfId="1267" builtinId="44" hidden="1"/>
    <cellStyle name="60% - Ênfase4" xfId="1317" builtinId="44" hidden="1"/>
    <cellStyle name="60% - Ênfase4" xfId="1350" builtinId="44" hidden="1"/>
    <cellStyle name="60% - Ênfase4" xfId="1397" builtinId="44" hidden="1"/>
    <cellStyle name="60% - Ênfase4" xfId="1433" builtinId="44" hidden="1"/>
    <cellStyle name="60% - Ênfase4" xfId="1281" builtinId="44" hidden="1"/>
    <cellStyle name="60% - Ênfase4" xfId="1469" builtinId="44" hidden="1"/>
    <cellStyle name="60% - Ênfase4" xfId="1514" builtinId="44" hidden="1"/>
    <cellStyle name="60% - Ênfase4" xfId="1549" builtinId="44" hidden="1"/>
    <cellStyle name="60% - Ênfase4" xfId="1597" builtinId="44" hidden="1"/>
    <cellStyle name="60% - Ênfase4" xfId="1668" builtinId="44" hidden="1"/>
    <cellStyle name="60% - Ênfase4" xfId="1704" builtinId="44" hidden="1"/>
    <cellStyle name="60% - Ênfase4" xfId="1754" builtinId="44" hidden="1"/>
    <cellStyle name="60% - Ênfase4" xfId="1787" builtinId="44" hidden="1"/>
    <cellStyle name="60% - Ênfase4" xfId="1834" builtinId="44" hidden="1"/>
    <cellStyle name="60% - Ênfase4" xfId="1870" builtinId="44" hidden="1"/>
    <cellStyle name="60% - Ênfase4" xfId="1718" builtinId="44" hidden="1"/>
    <cellStyle name="60% - Ênfase4" xfId="1906" builtinId="44" hidden="1"/>
    <cellStyle name="60% - Ênfase4" xfId="1951" builtinId="44" hidden="1"/>
    <cellStyle name="60% - Ênfase4" xfId="1986" builtinId="44" hidden="1"/>
    <cellStyle name="60% - Ênfase4" xfId="2053" builtinId="44" hidden="1"/>
    <cellStyle name="60% - Ênfase4" xfId="2088" builtinId="44" hidden="1"/>
    <cellStyle name="60% - Ênfase4" xfId="2133" builtinId="44" hidden="1"/>
    <cellStyle name="60% - Ênfase4" xfId="2166" builtinId="44" hidden="1"/>
    <cellStyle name="60% - Ênfase4" xfId="2213" builtinId="44" hidden="1"/>
    <cellStyle name="60% - Ênfase4" xfId="2249" builtinId="44" hidden="1"/>
    <cellStyle name="60% - Ênfase4" xfId="2097" builtinId="44" hidden="1"/>
    <cellStyle name="60% - Ênfase4" xfId="2285" builtinId="44" hidden="1"/>
    <cellStyle name="60% - Ênfase4" xfId="2330" builtinId="44" hidden="1"/>
    <cellStyle name="60% - Ênfase4" xfId="2365" builtinId="44" hidden="1"/>
    <cellStyle name="60% - Ênfase4" xfId="2387" builtinId="44" hidden="1"/>
    <cellStyle name="60% - Ênfase4" xfId="2422" builtinId="44" hidden="1"/>
    <cellStyle name="60% - Ênfase4" xfId="2467" builtinId="44" hidden="1"/>
    <cellStyle name="60% - Ênfase4" xfId="2500" builtinId="44" hidden="1"/>
    <cellStyle name="60% - Ênfase4" xfId="2547" builtinId="44" hidden="1"/>
    <cellStyle name="60% - Ênfase4" xfId="2583" builtinId="44" hidden="1"/>
    <cellStyle name="60% - Ênfase4" xfId="2431" builtinId="44" hidden="1"/>
    <cellStyle name="60% - Ênfase4" xfId="2619" builtinId="44" hidden="1"/>
    <cellStyle name="60% - Ênfase4" xfId="2664" builtinId="44" hidden="1"/>
    <cellStyle name="60% - Ênfase4" xfId="2699" builtinId="44" hidden="1"/>
    <cellStyle name="60% - Ênfase4" xfId="2742" builtinId="44" hidden="1"/>
    <cellStyle name="60% - Ênfase4" xfId="2789" builtinId="44" hidden="1"/>
    <cellStyle name="60% - Ênfase4" xfId="2825" builtinId="44" hidden="1"/>
    <cellStyle name="60% - Ênfase4" xfId="2874" builtinId="44" hidden="1"/>
    <cellStyle name="60% - Ênfase4" xfId="2907" builtinId="44" hidden="1"/>
    <cellStyle name="60% - Ênfase4" xfId="2954" builtinId="44" hidden="1"/>
    <cellStyle name="60% - Ênfase4" xfId="2990" builtinId="44" hidden="1"/>
    <cellStyle name="60% - Ênfase4" xfId="2838" builtinId="44" hidden="1"/>
    <cellStyle name="60% - Ênfase4" xfId="3026" builtinId="44" hidden="1"/>
    <cellStyle name="60% - Ênfase4" xfId="3071" builtinId="44" hidden="1"/>
    <cellStyle name="60% - Ênfase4" xfId="3106" builtinId="44" hidden="1"/>
    <cellStyle name="60% - Ênfase4" xfId="3152" builtinId="44" hidden="1"/>
    <cellStyle name="60% - Ênfase4" xfId="3187" builtinId="44" hidden="1"/>
    <cellStyle name="60% - Ênfase4" xfId="3232" builtinId="44" hidden="1"/>
    <cellStyle name="60% - Ênfase4" xfId="3265" builtinId="44" hidden="1"/>
    <cellStyle name="60% - Ênfase4" xfId="3312" builtinId="44" hidden="1"/>
    <cellStyle name="60% - Ênfase4" xfId="3348" builtinId="44" hidden="1"/>
    <cellStyle name="60% - Ênfase4" xfId="3196" builtinId="44" hidden="1"/>
    <cellStyle name="60% - Ênfase4" xfId="3384" builtinId="44" hidden="1"/>
    <cellStyle name="60% - Ênfase4" xfId="3429" builtinId="44" hidden="1"/>
    <cellStyle name="60% - Ênfase4" xfId="3464" builtinId="44" hidden="1"/>
    <cellStyle name="60% - Ênfase5" xfId="42" builtinId="48" hidden="1"/>
    <cellStyle name="60% - Ênfase5" xfId="78" builtinId="48" hidden="1"/>
    <cellStyle name="60% - Ênfase5" xfId="128" builtinId="48" hidden="1"/>
    <cellStyle name="60% - Ênfase5" xfId="161" builtinId="48" hidden="1"/>
    <cellStyle name="60% - Ênfase5" xfId="208" builtinId="48" hidden="1"/>
    <cellStyle name="60% - Ênfase5" xfId="244" builtinId="48" hidden="1"/>
    <cellStyle name="60% - Ênfase5" xfId="213" builtinId="48" hidden="1"/>
    <cellStyle name="60% - Ênfase5" xfId="281" builtinId="48" hidden="1"/>
    <cellStyle name="60% - Ênfase5" xfId="326" builtinId="48" hidden="1"/>
    <cellStyle name="60% - Ênfase5" xfId="361" builtinId="48" hidden="1"/>
    <cellStyle name="60% - Ênfase5" xfId="409" builtinId="48" hidden="1"/>
    <cellStyle name="60% - Ênfase5" xfId="481" builtinId="48" hidden="1"/>
    <cellStyle name="60% - Ênfase5" xfId="517" builtinId="48" hidden="1"/>
    <cellStyle name="60% - Ênfase5" xfId="567" builtinId="48" hidden="1"/>
    <cellStyle name="60% - Ênfase5" xfId="600" builtinId="48" hidden="1"/>
    <cellStyle name="60% - Ênfase5" xfId="647" builtinId="48" hidden="1"/>
    <cellStyle name="60% - Ênfase5" xfId="683" builtinId="48" hidden="1"/>
    <cellStyle name="60% - Ênfase5" xfId="652" builtinId="48" hidden="1"/>
    <cellStyle name="60% - Ênfase5" xfId="719" builtinId="48" hidden="1"/>
    <cellStyle name="60% - Ênfase5" xfId="764" builtinId="48" hidden="1"/>
    <cellStyle name="60% - Ênfase5" xfId="799" builtinId="48" hidden="1"/>
    <cellStyle name="60% - Ênfase5" xfId="866" builtinId="48" hidden="1"/>
    <cellStyle name="60% - Ênfase5" xfId="901" builtinId="48" hidden="1"/>
    <cellStyle name="60% - Ênfase5" xfId="946" builtinId="48" hidden="1"/>
    <cellStyle name="60% - Ênfase5" xfId="979" builtinId="48" hidden="1"/>
    <cellStyle name="60% - Ênfase5" xfId="1026" builtinId="48" hidden="1"/>
    <cellStyle name="60% - Ênfase5" xfId="1062" builtinId="48" hidden="1"/>
    <cellStyle name="60% - Ênfase5" xfId="1031" builtinId="48" hidden="1"/>
    <cellStyle name="60% - Ênfase5" xfId="1098" builtinId="48" hidden="1"/>
    <cellStyle name="60% - Ênfase5" xfId="1143" builtinId="48" hidden="1"/>
    <cellStyle name="60% - Ênfase5" xfId="1178" builtinId="48" hidden="1"/>
    <cellStyle name="60% - Ênfase5" xfId="1235" builtinId="48" hidden="1"/>
    <cellStyle name="60% - Ênfase5" xfId="1271" builtinId="48" hidden="1"/>
    <cellStyle name="60% - Ênfase5" xfId="1321" builtinId="48" hidden="1"/>
    <cellStyle name="60% - Ênfase5" xfId="1354" builtinId="48" hidden="1"/>
    <cellStyle name="60% - Ênfase5" xfId="1401" builtinId="48" hidden="1"/>
    <cellStyle name="60% - Ênfase5" xfId="1437" builtinId="48" hidden="1"/>
    <cellStyle name="60% - Ênfase5" xfId="1406" builtinId="48" hidden="1"/>
    <cellStyle name="60% - Ênfase5" xfId="1473" builtinId="48" hidden="1"/>
    <cellStyle name="60% - Ênfase5" xfId="1518" builtinId="48" hidden="1"/>
    <cellStyle name="60% - Ênfase5" xfId="1553" builtinId="48" hidden="1"/>
    <cellStyle name="60% - Ênfase5" xfId="1601" builtinId="48" hidden="1"/>
    <cellStyle name="60% - Ênfase5" xfId="1672" builtinId="48" hidden="1"/>
    <cellStyle name="60% - Ênfase5" xfId="1708" builtinId="48" hidden="1"/>
    <cellStyle name="60% - Ênfase5" xfId="1758" builtinId="48" hidden="1"/>
    <cellStyle name="60% - Ênfase5" xfId="1791" builtinId="48" hidden="1"/>
    <cellStyle name="60% - Ênfase5" xfId="1838" builtinId="48" hidden="1"/>
    <cellStyle name="60% - Ênfase5" xfId="1874" builtinId="48" hidden="1"/>
    <cellStyle name="60% - Ênfase5" xfId="1843" builtinId="48" hidden="1"/>
    <cellStyle name="60% - Ênfase5" xfId="1910" builtinId="48" hidden="1"/>
    <cellStyle name="60% - Ênfase5" xfId="1955" builtinId="48" hidden="1"/>
    <cellStyle name="60% - Ênfase5" xfId="1990" builtinId="48" hidden="1"/>
    <cellStyle name="60% - Ênfase5" xfId="2057" builtinId="48" hidden="1"/>
    <cellStyle name="60% - Ênfase5" xfId="2092" builtinId="48" hidden="1"/>
    <cellStyle name="60% - Ênfase5" xfId="2137" builtinId="48" hidden="1"/>
    <cellStyle name="60% - Ênfase5" xfId="2170" builtinId="48" hidden="1"/>
    <cellStyle name="60% - Ênfase5" xfId="2217" builtinId="48" hidden="1"/>
    <cellStyle name="60% - Ênfase5" xfId="2253" builtinId="48" hidden="1"/>
    <cellStyle name="60% - Ênfase5" xfId="2222" builtinId="48" hidden="1"/>
    <cellStyle name="60% - Ênfase5" xfId="2289" builtinId="48" hidden="1"/>
    <cellStyle name="60% - Ênfase5" xfId="2334" builtinId="48" hidden="1"/>
    <cellStyle name="60% - Ênfase5" xfId="2369" builtinId="48" hidden="1"/>
    <cellStyle name="60% - Ênfase5" xfId="2391" builtinId="48" hidden="1"/>
    <cellStyle name="60% - Ênfase5" xfId="2426" builtinId="48" hidden="1"/>
    <cellStyle name="60% - Ênfase5" xfId="2471" builtinId="48" hidden="1"/>
    <cellStyle name="60% - Ênfase5" xfId="2504" builtinId="48" hidden="1"/>
    <cellStyle name="60% - Ênfase5" xfId="2551" builtinId="48" hidden="1"/>
    <cellStyle name="60% - Ênfase5" xfId="2587" builtinId="48" hidden="1"/>
    <cellStyle name="60% - Ênfase5" xfId="2556" builtinId="48" hidden="1"/>
    <cellStyle name="60% - Ênfase5" xfId="2623" builtinId="48" hidden="1"/>
    <cellStyle name="60% - Ênfase5" xfId="2668" builtinId="48" hidden="1"/>
    <cellStyle name="60% - Ênfase5" xfId="2703" builtinId="48" hidden="1"/>
    <cellStyle name="60% - Ênfase5" xfId="2746" builtinId="48" hidden="1"/>
    <cellStyle name="60% - Ênfase5" xfId="2793" builtinId="48" hidden="1"/>
    <cellStyle name="60% - Ênfase5" xfId="2829" builtinId="48" hidden="1"/>
    <cellStyle name="60% - Ênfase5" xfId="2878" builtinId="48" hidden="1"/>
    <cellStyle name="60% - Ênfase5" xfId="2911" builtinId="48" hidden="1"/>
    <cellStyle name="60% - Ênfase5" xfId="2958" builtinId="48" hidden="1"/>
    <cellStyle name="60% - Ênfase5" xfId="2994" builtinId="48" hidden="1"/>
    <cellStyle name="60% - Ênfase5" xfId="2963" builtinId="48" hidden="1"/>
    <cellStyle name="60% - Ênfase5" xfId="3030" builtinId="48" hidden="1"/>
    <cellStyle name="60% - Ênfase5" xfId="3075" builtinId="48" hidden="1"/>
    <cellStyle name="60% - Ênfase5" xfId="3110" builtinId="48" hidden="1"/>
    <cellStyle name="60% - Ênfase5" xfId="3156" builtinId="48" hidden="1"/>
    <cellStyle name="60% - Ênfase5" xfId="3191" builtinId="48" hidden="1"/>
    <cellStyle name="60% - Ênfase5" xfId="3236" builtinId="48" hidden="1"/>
    <cellStyle name="60% - Ênfase5" xfId="3269" builtinId="48" hidden="1"/>
    <cellStyle name="60% - Ênfase5" xfId="3316" builtinId="48" hidden="1"/>
    <cellStyle name="60% - Ênfase5" xfId="3352" builtinId="48" hidden="1"/>
    <cellStyle name="60% - Ênfase5" xfId="3321" builtinId="48" hidden="1"/>
    <cellStyle name="60% - Ênfase5" xfId="3388" builtinId="48" hidden="1"/>
    <cellStyle name="60% - Ênfase5" xfId="3433" builtinId="48" hidden="1"/>
    <cellStyle name="60% - Ênfase5" xfId="3468" builtinId="48" hidden="1"/>
    <cellStyle name="60% - Ênfase6" xfId="46" builtinId="52" hidden="1"/>
    <cellStyle name="60% - Ênfase6" xfId="82" builtinId="52" hidden="1"/>
    <cellStyle name="60% - Ênfase6" xfId="132" builtinId="52" hidden="1"/>
    <cellStyle name="60% - Ênfase6" xfId="165" builtinId="52" hidden="1"/>
    <cellStyle name="60% - Ênfase6" xfId="212" builtinId="52" hidden="1"/>
    <cellStyle name="60% - Ênfase6" xfId="248" builtinId="52" hidden="1"/>
    <cellStyle name="60% - Ênfase6" xfId="252" builtinId="52" hidden="1"/>
    <cellStyle name="60% - Ênfase6" xfId="285" builtinId="52" hidden="1"/>
    <cellStyle name="60% - Ênfase6" xfId="330" builtinId="52" hidden="1"/>
    <cellStyle name="60% - Ênfase6" xfId="365" builtinId="52" hidden="1"/>
    <cellStyle name="60% - Ênfase6" xfId="413" builtinId="52" hidden="1"/>
    <cellStyle name="60% - Ênfase6" xfId="485" builtinId="52" hidden="1"/>
    <cellStyle name="60% - Ênfase6" xfId="521" builtinId="52" hidden="1"/>
    <cellStyle name="60% - Ênfase6" xfId="571" builtinId="52" hidden="1"/>
    <cellStyle name="60% - Ênfase6" xfId="604" builtinId="52" hidden="1"/>
    <cellStyle name="60% - Ênfase6" xfId="651" builtinId="52" hidden="1"/>
    <cellStyle name="60% - Ênfase6" xfId="687" builtinId="52" hidden="1"/>
    <cellStyle name="60% - Ênfase6" xfId="691" builtinId="52" hidden="1"/>
    <cellStyle name="60% - Ênfase6" xfId="723" builtinId="52" hidden="1"/>
    <cellStyle name="60% - Ênfase6" xfId="768" builtinId="52" hidden="1"/>
    <cellStyle name="60% - Ênfase6" xfId="803" builtinId="52" hidden="1"/>
    <cellStyle name="60% - Ênfase6" xfId="870" builtinId="52" hidden="1"/>
    <cellStyle name="60% - Ênfase6" xfId="905" builtinId="52" hidden="1"/>
    <cellStyle name="60% - Ênfase6" xfId="950" builtinId="52" hidden="1"/>
    <cellStyle name="60% - Ênfase6" xfId="983" builtinId="52" hidden="1"/>
    <cellStyle name="60% - Ênfase6" xfId="1030" builtinId="52" hidden="1"/>
    <cellStyle name="60% - Ênfase6" xfId="1066" builtinId="52" hidden="1"/>
    <cellStyle name="60% - Ênfase6" xfId="1070" builtinId="52" hidden="1"/>
    <cellStyle name="60% - Ênfase6" xfId="1102" builtinId="52" hidden="1"/>
    <cellStyle name="60% - Ênfase6" xfId="1147" builtinId="52" hidden="1"/>
    <cellStyle name="60% - Ênfase6" xfId="1182" builtinId="52" hidden="1"/>
    <cellStyle name="60% - Ênfase6" xfId="1239" builtinId="52" hidden="1"/>
    <cellStyle name="60% - Ênfase6" xfId="1275" builtinId="52" hidden="1"/>
    <cellStyle name="60% - Ênfase6" xfId="1325" builtinId="52" hidden="1"/>
    <cellStyle name="60% - Ênfase6" xfId="1358" builtinId="52" hidden="1"/>
    <cellStyle name="60% - Ênfase6" xfId="1405" builtinId="52" hidden="1"/>
    <cellStyle name="60% - Ênfase6" xfId="1441" builtinId="52" hidden="1"/>
    <cellStyle name="60% - Ênfase6" xfId="1445" builtinId="52" hidden="1"/>
    <cellStyle name="60% - Ênfase6" xfId="1477" builtinId="52" hidden="1"/>
    <cellStyle name="60% - Ênfase6" xfId="1522" builtinId="52" hidden="1"/>
    <cellStyle name="60% - Ênfase6" xfId="1557" builtinId="52" hidden="1"/>
    <cellStyle name="60% - Ênfase6" xfId="1605" builtinId="52" hidden="1"/>
    <cellStyle name="60% - Ênfase6" xfId="1676" builtinId="52" hidden="1"/>
    <cellStyle name="60% - Ênfase6" xfId="1712" builtinId="52" hidden="1"/>
    <cellStyle name="60% - Ênfase6" xfId="1762" builtinId="52" hidden="1"/>
    <cellStyle name="60% - Ênfase6" xfId="1795" builtinId="52" hidden="1"/>
    <cellStyle name="60% - Ênfase6" xfId="1842" builtinId="52" hidden="1"/>
    <cellStyle name="60% - Ênfase6" xfId="1878" builtinId="52" hidden="1"/>
    <cellStyle name="60% - Ênfase6" xfId="1882" builtinId="52" hidden="1"/>
    <cellStyle name="60% - Ênfase6" xfId="1914" builtinId="52" hidden="1"/>
    <cellStyle name="60% - Ênfase6" xfId="1959" builtinId="52" hidden="1"/>
    <cellStyle name="60% - Ênfase6" xfId="1994" builtinId="52" hidden="1"/>
    <cellStyle name="60% - Ênfase6" xfId="2061" builtinId="52" hidden="1"/>
    <cellStyle name="60% - Ênfase6" xfId="2096" builtinId="52" hidden="1"/>
    <cellStyle name="60% - Ênfase6" xfId="2141" builtinId="52" hidden="1"/>
    <cellStyle name="60% - Ênfase6" xfId="2174" builtinId="52" hidden="1"/>
    <cellStyle name="60% - Ênfase6" xfId="2221" builtinId="52" hidden="1"/>
    <cellStyle name="60% - Ênfase6" xfId="2257" builtinId="52" hidden="1"/>
    <cellStyle name="60% - Ênfase6" xfId="2261" builtinId="52" hidden="1"/>
    <cellStyle name="60% - Ênfase6" xfId="2293" builtinId="52" hidden="1"/>
    <cellStyle name="60% - Ênfase6" xfId="2338" builtinId="52" hidden="1"/>
    <cellStyle name="60% - Ênfase6" xfId="2373" builtinId="52" hidden="1"/>
    <cellStyle name="60% - Ênfase6" xfId="2395" builtinId="52" hidden="1"/>
    <cellStyle name="60% - Ênfase6" xfId="2430" builtinId="52" hidden="1"/>
    <cellStyle name="60% - Ênfase6" xfId="2475" builtinId="52" hidden="1"/>
    <cellStyle name="60% - Ênfase6" xfId="2508" builtinId="52" hidden="1"/>
    <cellStyle name="60% - Ênfase6" xfId="2555" builtinId="52" hidden="1"/>
    <cellStyle name="60% - Ênfase6" xfId="2591" builtinId="52" hidden="1"/>
    <cellStyle name="60% - Ênfase6" xfId="2595" builtinId="52" hidden="1"/>
    <cellStyle name="60% - Ênfase6" xfId="2627" builtinId="52" hidden="1"/>
    <cellStyle name="60% - Ênfase6" xfId="2672" builtinId="52" hidden="1"/>
    <cellStyle name="60% - Ênfase6" xfId="2707" builtinId="52" hidden="1"/>
    <cellStyle name="60% - Ênfase6" xfId="2750" builtinId="52" hidden="1"/>
    <cellStyle name="60% - Ênfase6" xfId="2797" builtinId="52" hidden="1"/>
    <cellStyle name="60% - Ênfase6" xfId="2833" builtinId="52" hidden="1"/>
    <cellStyle name="60% - Ênfase6" xfId="2882" builtinId="52" hidden="1"/>
    <cellStyle name="60% - Ênfase6" xfId="2915" builtinId="52" hidden="1"/>
    <cellStyle name="60% - Ênfase6" xfId="2962" builtinId="52" hidden="1"/>
    <cellStyle name="60% - Ênfase6" xfId="2998" builtinId="52" hidden="1"/>
    <cellStyle name="60% - Ênfase6" xfId="3002" builtinId="52" hidden="1"/>
    <cellStyle name="60% - Ênfase6" xfId="3034" builtinId="52" hidden="1"/>
    <cellStyle name="60% - Ênfase6" xfId="3079" builtinId="52" hidden="1"/>
    <cellStyle name="60% - Ênfase6" xfId="3114" builtinId="52" hidden="1"/>
    <cellStyle name="60% - Ênfase6" xfId="3160" builtinId="52" hidden="1"/>
    <cellStyle name="60% - Ênfase6" xfId="3195" builtinId="52" hidden="1"/>
    <cellStyle name="60% - Ênfase6" xfId="3240" builtinId="52" hidden="1"/>
    <cellStyle name="60% - Ênfase6" xfId="3273" builtinId="52" hidden="1"/>
    <cellStyle name="60% - Ênfase6" xfId="3320" builtinId="52" hidden="1"/>
    <cellStyle name="60% - Ênfase6" xfId="3356" builtinId="52" hidden="1"/>
    <cellStyle name="60% - Ênfase6" xfId="3360" builtinId="52" hidden="1"/>
    <cellStyle name="60% - Ênfase6" xfId="3392" builtinId="52" hidden="1"/>
    <cellStyle name="60% - Ênfase6" xfId="3437" builtinId="52" hidden="1"/>
    <cellStyle name="60% - Ênfase6" xfId="3472" builtinId="52" hidden="1"/>
    <cellStyle name="Bom" xfId="11" builtinId="26" hidden="1"/>
    <cellStyle name="Bom" xfId="49" builtinId="26" hidden="1"/>
    <cellStyle name="Bom" xfId="99" builtinId="26" hidden="1"/>
    <cellStyle name="Bom" xfId="134" builtinId="26" hidden="1"/>
    <cellStyle name="Bom" xfId="177" builtinId="26" hidden="1"/>
    <cellStyle name="Bom" xfId="215" builtinId="26" hidden="1"/>
    <cellStyle name="Bom" xfId="167" builtinId="26" hidden="1"/>
    <cellStyle name="Bom" xfId="257" builtinId="26" hidden="1"/>
    <cellStyle name="Bom" xfId="295" builtinId="26" hidden="1"/>
    <cellStyle name="Bom" xfId="332" builtinId="26" hidden="1"/>
    <cellStyle name="Bom" xfId="378" builtinId="26" hidden="1"/>
    <cellStyle name="Bom" xfId="450" builtinId="26" hidden="1"/>
    <cellStyle name="Bom" xfId="488" builtinId="26" hidden="1"/>
    <cellStyle name="Bom" xfId="538" builtinId="26" hidden="1"/>
    <cellStyle name="Bom" xfId="573" builtinId="26" hidden="1"/>
    <cellStyle name="Bom" xfId="616" builtinId="26" hidden="1"/>
    <cellStyle name="Bom" xfId="654" builtinId="26" hidden="1"/>
    <cellStyle name="Bom" xfId="606" builtinId="26" hidden="1"/>
    <cellStyle name="Bom" xfId="695" builtinId="26" hidden="1"/>
    <cellStyle name="Bom" xfId="733" builtinId="26" hidden="1"/>
    <cellStyle name="Bom" xfId="770" builtinId="26" hidden="1"/>
    <cellStyle name="Bom" xfId="828" builtinId="26" hidden="1"/>
    <cellStyle name="Bom" xfId="872" builtinId="26" hidden="1"/>
    <cellStyle name="Bom" xfId="917" builtinId="26" hidden="1"/>
    <cellStyle name="Bom" xfId="952" builtinId="26" hidden="1"/>
    <cellStyle name="Bom" xfId="995" builtinId="26" hidden="1"/>
    <cellStyle name="Bom" xfId="1033" builtinId="26" hidden="1"/>
    <cellStyle name="Bom" xfId="985" builtinId="26" hidden="1"/>
    <cellStyle name="Bom" xfId="1074" builtinId="26" hidden="1"/>
    <cellStyle name="Bom" xfId="1112" builtinId="26" hidden="1"/>
    <cellStyle name="Bom" xfId="1149" builtinId="26" hidden="1"/>
    <cellStyle name="Bom" xfId="1204" builtinId="26" hidden="1"/>
    <cellStyle name="Bom" xfId="1242" builtinId="26" hidden="1"/>
    <cellStyle name="Bom" xfId="1292" builtinId="26" hidden="1"/>
    <cellStyle name="Bom" xfId="1327" builtinId="26" hidden="1"/>
    <cellStyle name="Bom" xfId="1370" builtinId="26" hidden="1"/>
    <cellStyle name="Bom" xfId="1408" builtinId="26" hidden="1"/>
    <cellStyle name="Bom" xfId="1360" builtinId="26" hidden="1"/>
    <cellStyle name="Bom" xfId="1449" builtinId="26" hidden="1"/>
    <cellStyle name="Bom" xfId="1487" builtinId="26" hidden="1"/>
    <cellStyle name="Bom" xfId="1524" builtinId="26" hidden="1"/>
    <cellStyle name="Bom" xfId="1570" builtinId="26" hidden="1"/>
    <cellStyle name="Bom" xfId="1641" builtinId="26" hidden="1"/>
    <cellStyle name="Bom" xfId="1679" builtinId="26" hidden="1"/>
    <cellStyle name="Bom" xfId="1729" builtinId="26" hidden="1"/>
    <cellStyle name="Bom" xfId="1764" builtinId="26" hidden="1"/>
    <cellStyle name="Bom" xfId="1807" builtinId="26" hidden="1"/>
    <cellStyle name="Bom" xfId="1845" builtinId="26" hidden="1"/>
    <cellStyle name="Bom" xfId="1797" builtinId="26" hidden="1"/>
    <cellStyle name="Bom" xfId="1886" builtinId="26" hidden="1"/>
    <cellStyle name="Bom" xfId="1924" builtinId="26" hidden="1"/>
    <cellStyle name="Bom" xfId="1961" builtinId="26" hidden="1"/>
    <cellStyle name="Bom" xfId="2019" builtinId="26" hidden="1"/>
    <cellStyle name="Bom" xfId="2063" builtinId="26" hidden="1"/>
    <cellStyle name="Bom" xfId="2108" builtinId="26" hidden="1"/>
    <cellStyle name="Bom" xfId="2143" builtinId="26" hidden="1"/>
    <cellStyle name="Bom" xfId="2186" builtinId="26" hidden="1"/>
    <cellStyle name="Bom" xfId="2224" builtinId="26" hidden="1"/>
    <cellStyle name="Bom" xfId="2176" builtinId="26" hidden="1"/>
    <cellStyle name="Bom" xfId="2265" builtinId="26" hidden="1"/>
    <cellStyle name="Bom" xfId="2303" builtinId="26" hidden="1"/>
    <cellStyle name="Bom" xfId="2340" builtinId="26" hidden="1"/>
    <cellStyle name="Bom" xfId="1623" builtinId="26" hidden="1"/>
    <cellStyle name="Bom" xfId="2397" builtinId="26" hidden="1"/>
    <cellStyle name="Bom" xfId="2442" builtinId="26" hidden="1"/>
    <cellStyle name="Bom" xfId="2477" builtinId="26" hidden="1"/>
    <cellStyle name="Bom" xfId="2520" builtinId="26" hidden="1"/>
    <cellStyle name="Bom" xfId="2558" builtinId="26" hidden="1"/>
    <cellStyle name="Bom" xfId="2510" builtinId="26" hidden="1"/>
    <cellStyle name="Bom" xfId="2599" builtinId="26" hidden="1"/>
    <cellStyle name="Bom" xfId="2637" builtinId="26" hidden="1"/>
    <cellStyle name="Bom" xfId="2674" builtinId="26" hidden="1"/>
    <cellStyle name="Bom" xfId="2715" builtinId="26" hidden="1"/>
    <cellStyle name="Bom" xfId="2762" builtinId="26" hidden="1"/>
    <cellStyle name="Bom" xfId="2800" builtinId="26" hidden="1"/>
    <cellStyle name="Bom" xfId="2849" builtinId="26" hidden="1"/>
    <cellStyle name="Bom" xfId="2884" builtinId="26" hidden="1"/>
    <cellStyle name="Bom" xfId="2927" builtinId="26" hidden="1"/>
    <cellStyle name="Bom" xfId="2965" builtinId="26" hidden="1"/>
    <cellStyle name="Bom" xfId="2917" builtinId="26" hidden="1"/>
    <cellStyle name="Bom" xfId="3006" builtinId="26" hidden="1"/>
    <cellStyle name="Bom" xfId="3044" builtinId="26" hidden="1"/>
    <cellStyle name="Bom" xfId="3081" builtinId="26" hidden="1"/>
    <cellStyle name="Bom" xfId="3127" builtinId="26" hidden="1"/>
    <cellStyle name="Bom" xfId="3162" builtinId="26" hidden="1"/>
    <cellStyle name="Bom" xfId="3207" builtinId="26" hidden="1"/>
    <cellStyle name="Bom" xfId="3242" builtinId="26" hidden="1"/>
    <cellStyle name="Bom" xfId="3285" builtinId="26" hidden="1"/>
    <cellStyle name="Bom" xfId="3323" builtinId="26" hidden="1"/>
    <cellStyle name="Bom" xfId="3275" builtinId="26" hidden="1"/>
    <cellStyle name="Bom" xfId="3364" builtinId="26" hidden="1"/>
    <cellStyle name="Bom" xfId="3402" builtinId="26" hidden="1"/>
    <cellStyle name="Bom" xfId="3439" builtinId="26" hidden="1"/>
    <cellStyle name="Cálculo" xfId="16" builtinId="22" hidden="1"/>
    <cellStyle name="Cálculo" xfId="53" builtinId="22" hidden="1"/>
    <cellStyle name="Cálculo" xfId="104" builtinId="22" hidden="1"/>
    <cellStyle name="Cálculo" xfId="137" builtinId="22" hidden="1"/>
    <cellStyle name="Cálculo" xfId="182" builtinId="22" hidden="1"/>
    <cellStyle name="Cálculo" xfId="219" builtinId="22" hidden="1"/>
    <cellStyle name="Cálculo" xfId="141" builtinId="22" hidden="1"/>
    <cellStyle name="Cálculo" xfId="259" builtinId="22" hidden="1"/>
    <cellStyle name="Cálculo" xfId="300" builtinId="22" hidden="1"/>
    <cellStyle name="Cálculo" xfId="336" builtinId="22" hidden="1"/>
    <cellStyle name="Cálculo" xfId="383" builtinId="22" hidden="1"/>
    <cellStyle name="Cálculo" xfId="455" builtinId="22" hidden="1"/>
    <cellStyle name="Cálculo" xfId="492" builtinId="22" hidden="1"/>
    <cellStyle name="Cálculo" xfId="543" builtinId="22" hidden="1"/>
    <cellStyle name="Cálculo" xfId="576" builtinId="22" hidden="1"/>
    <cellStyle name="Cálculo" xfId="621" builtinId="22" hidden="1"/>
    <cellStyle name="Cálculo" xfId="658" builtinId="22" hidden="1"/>
    <cellStyle name="Cálculo" xfId="580" builtinId="22" hidden="1"/>
    <cellStyle name="Cálculo" xfId="697" builtinId="22" hidden="1"/>
    <cellStyle name="Cálculo" xfId="738" builtinId="22" hidden="1"/>
    <cellStyle name="Cálculo" xfId="774" builtinId="22" hidden="1"/>
    <cellStyle name="Cálculo" xfId="805" builtinId="22" hidden="1"/>
    <cellStyle name="Cálculo" xfId="876" builtinId="22" hidden="1"/>
    <cellStyle name="Cálculo" xfId="922" builtinId="22" hidden="1"/>
    <cellStyle name="Cálculo" xfId="955" builtinId="22" hidden="1"/>
    <cellStyle name="Cálculo" xfId="1000" builtinId="22" hidden="1"/>
    <cellStyle name="Cálculo" xfId="1037" builtinId="22" hidden="1"/>
    <cellStyle name="Cálculo" xfId="959" builtinId="22" hidden="1"/>
    <cellStyle name="Cálculo" xfId="1076" builtinId="22" hidden="1"/>
    <cellStyle name="Cálculo" xfId="1117" builtinId="22" hidden="1"/>
    <cellStyle name="Cálculo" xfId="1153" builtinId="22" hidden="1"/>
    <cellStyle name="Cálculo" xfId="1209" builtinId="22" hidden="1"/>
    <cellStyle name="Cálculo" xfId="1246" builtinId="22" hidden="1"/>
    <cellStyle name="Cálculo" xfId="1297" builtinId="22" hidden="1"/>
    <cellStyle name="Cálculo" xfId="1330" builtinId="22" hidden="1"/>
    <cellStyle name="Cálculo" xfId="1375" builtinId="22" hidden="1"/>
    <cellStyle name="Cálculo" xfId="1412" builtinId="22" hidden="1"/>
    <cellStyle name="Cálculo" xfId="1334" builtinId="22" hidden="1"/>
    <cellStyle name="Cálculo" xfId="1451" builtinId="22" hidden="1"/>
    <cellStyle name="Cálculo" xfId="1492" builtinId="22" hidden="1"/>
    <cellStyle name="Cálculo" xfId="1528" builtinId="22" hidden="1"/>
    <cellStyle name="Cálculo" xfId="1575" builtinId="22" hidden="1"/>
    <cellStyle name="Cálculo" xfId="1646" builtinId="22" hidden="1"/>
    <cellStyle name="Cálculo" xfId="1683" builtinId="22" hidden="1"/>
    <cellStyle name="Cálculo" xfId="1734" builtinId="22" hidden="1"/>
    <cellStyle name="Cálculo" xfId="1767" builtinId="22" hidden="1"/>
    <cellStyle name="Cálculo" xfId="1812" builtinId="22" hidden="1"/>
    <cellStyle name="Cálculo" xfId="1849" builtinId="22" hidden="1"/>
    <cellStyle name="Cálculo" xfId="1771" builtinId="22" hidden="1"/>
    <cellStyle name="Cálculo" xfId="1888" builtinId="22" hidden="1"/>
    <cellStyle name="Cálculo" xfId="1929" builtinId="22" hidden="1"/>
    <cellStyle name="Cálculo" xfId="1965" builtinId="22" hidden="1"/>
    <cellStyle name="Cálculo" xfId="1996" builtinId="22" hidden="1"/>
    <cellStyle name="Cálculo" xfId="2067" builtinId="22" hidden="1"/>
    <cellStyle name="Cálculo" xfId="2113" builtinId="22" hidden="1"/>
    <cellStyle name="Cálculo" xfId="2146" builtinId="22" hidden="1"/>
    <cellStyle name="Cálculo" xfId="2191" builtinId="22" hidden="1"/>
    <cellStyle name="Cálculo" xfId="2228" builtinId="22" hidden="1"/>
    <cellStyle name="Cálculo" xfId="2150" builtinId="22" hidden="1"/>
    <cellStyle name="Cálculo" xfId="2267" builtinId="22" hidden="1"/>
    <cellStyle name="Cálculo" xfId="2308" builtinId="22" hidden="1"/>
    <cellStyle name="Cálculo" xfId="2344" builtinId="22" hidden="1"/>
    <cellStyle name="Cálculo" xfId="2031" builtinId="22" hidden="1"/>
    <cellStyle name="Cálculo" xfId="2401" builtinId="22" hidden="1"/>
    <cellStyle name="Cálculo" xfId="2447" builtinId="22" hidden="1"/>
    <cellStyle name="Cálculo" xfId="2480" builtinId="22" hidden="1"/>
    <cellStyle name="Cálculo" xfId="2525" builtinId="22" hidden="1"/>
    <cellStyle name="Cálculo" xfId="2562" builtinId="22" hidden="1"/>
    <cellStyle name="Cálculo" xfId="2484" builtinId="22" hidden="1"/>
    <cellStyle name="Cálculo" xfId="2601" builtinId="22" hidden="1"/>
    <cellStyle name="Cálculo" xfId="2642" builtinId="22" hidden="1"/>
    <cellStyle name="Cálculo" xfId="2678" builtinId="22" hidden="1"/>
    <cellStyle name="Cálculo" xfId="2720" builtinId="22" hidden="1"/>
    <cellStyle name="Cálculo" xfId="2767" builtinId="22" hidden="1"/>
    <cellStyle name="Cálculo" xfId="2804" builtinId="22" hidden="1"/>
    <cellStyle name="Cálculo" xfId="2854" builtinId="22" hidden="1"/>
    <cellStyle name="Cálculo" xfId="2887" builtinId="22" hidden="1"/>
    <cellStyle name="Cálculo" xfId="2932" builtinId="22" hidden="1"/>
    <cellStyle name="Cálculo" xfId="2969" builtinId="22" hidden="1"/>
    <cellStyle name="Cálculo" xfId="2891" builtinId="22" hidden="1"/>
    <cellStyle name="Cálculo" xfId="3008" builtinId="22" hidden="1"/>
    <cellStyle name="Cálculo" xfId="3049" builtinId="22" hidden="1"/>
    <cellStyle name="Cálculo" xfId="3085" builtinId="22" hidden="1"/>
    <cellStyle name="Cálculo" xfId="3116" builtinId="22" hidden="1"/>
    <cellStyle name="Cálculo" xfId="3166" builtinId="22" hidden="1"/>
    <cellStyle name="Cálculo" xfId="3212" builtinId="22" hidden="1"/>
    <cellStyle name="Cálculo" xfId="3245" builtinId="22" hidden="1"/>
    <cellStyle name="Cálculo" xfId="3290" builtinId="22" hidden="1"/>
    <cellStyle name="Cálculo" xfId="3327" builtinId="22" hidden="1"/>
    <cellStyle name="Cálculo" xfId="3249" builtinId="22" hidden="1"/>
    <cellStyle name="Cálculo" xfId="3366" builtinId="22" hidden="1"/>
    <cellStyle name="Cálculo" xfId="3407" builtinId="22" hidden="1"/>
    <cellStyle name="Cálculo" xfId="3443" builtinId="22" hidden="1"/>
    <cellStyle name="Célula de Verificação" xfId="18" builtinId="23" hidden="1"/>
    <cellStyle name="Célula de Verificação" xfId="55" builtinId="23" hidden="1"/>
    <cellStyle name="Célula de Verificação" xfId="106" builtinId="23" hidden="1"/>
    <cellStyle name="Célula de Verificação" xfId="139" builtinId="23" hidden="1"/>
    <cellStyle name="Célula de Verificação" xfId="184" builtinId="23" hidden="1"/>
    <cellStyle name="Célula de Verificação" xfId="221" builtinId="23" hidden="1"/>
    <cellStyle name="Célula de Verificação" xfId="135" builtinId="23" hidden="1"/>
    <cellStyle name="Célula de Verificação" xfId="261" builtinId="23" hidden="1"/>
    <cellStyle name="Célula de Verificação" xfId="302" builtinId="23" hidden="1"/>
    <cellStyle name="Célula de Verificação" xfId="338" builtinId="23" hidden="1"/>
    <cellStyle name="Célula de Verificação" xfId="385" builtinId="23" hidden="1"/>
    <cellStyle name="Célula de Verificação" xfId="457" builtinId="23" hidden="1"/>
    <cellStyle name="Célula de Verificação" xfId="494" builtinId="23" hidden="1"/>
    <cellStyle name="Célula de Verificação" xfId="545" builtinId="23" hidden="1"/>
    <cellStyle name="Célula de Verificação" xfId="578" builtinId="23" hidden="1"/>
    <cellStyle name="Célula de Verificação" xfId="623" builtinId="23" hidden="1"/>
    <cellStyle name="Célula de Verificação" xfId="660" builtinId="23" hidden="1"/>
    <cellStyle name="Célula de Verificação" xfId="574" builtinId="23" hidden="1"/>
    <cellStyle name="Célula de Verificação" xfId="699" builtinId="23" hidden="1"/>
    <cellStyle name="Célula de Verificação" xfId="740" builtinId="23" hidden="1"/>
    <cellStyle name="Célula de Verificação" xfId="776" builtinId="23" hidden="1"/>
    <cellStyle name="Célula de Verificação" xfId="439" builtinId="23" hidden="1"/>
    <cellStyle name="Célula de Verificação" xfId="878" builtinId="23" hidden="1"/>
    <cellStyle name="Célula de Verificação" xfId="924" builtinId="23" hidden="1"/>
    <cellStyle name="Célula de Verificação" xfId="957" builtinId="23" hidden="1"/>
    <cellStyle name="Célula de Verificação" xfId="1002" builtinId="23" hidden="1"/>
    <cellStyle name="Célula de Verificação" xfId="1039" builtinId="23" hidden="1"/>
    <cellStyle name="Célula de Verificação" xfId="953" builtinId="23" hidden="1"/>
    <cellStyle name="Célula de Verificação" xfId="1078" builtinId="23" hidden="1"/>
    <cellStyle name="Célula de Verificação" xfId="1119" builtinId="23" hidden="1"/>
    <cellStyle name="Célula de Verificação" xfId="1155" builtinId="23" hidden="1"/>
    <cellStyle name="Célula de Verificação" xfId="1211" builtinId="23" hidden="1"/>
    <cellStyle name="Célula de Verificação" xfId="1248" builtinId="23" hidden="1"/>
    <cellStyle name="Célula de Verificação" xfId="1299" builtinId="23" hidden="1"/>
    <cellStyle name="Célula de Verificação" xfId="1332" builtinId="23" hidden="1"/>
    <cellStyle name="Célula de Verificação" xfId="1377" builtinId="23" hidden="1"/>
    <cellStyle name="Célula de Verificação" xfId="1414" builtinId="23" hidden="1"/>
    <cellStyle name="Célula de Verificação" xfId="1328" builtinId="23" hidden="1"/>
    <cellStyle name="Célula de Verificação" xfId="1453" builtinId="23" hidden="1"/>
    <cellStyle name="Célula de Verificação" xfId="1494" builtinId="23" hidden="1"/>
    <cellStyle name="Célula de Verificação" xfId="1530" builtinId="23" hidden="1"/>
    <cellStyle name="Célula de Verificação" xfId="1577" builtinId="23" hidden="1"/>
    <cellStyle name="Célula de Verificação" xfId="1648" builtinId="23" hidden="1"/>
    <cellStyle name="Célula de Verificação" xfId="1685" builtinId="23" hidden="1"/>
    <cellStyle name="Célula de Verificação" xfId="1736" builtinId="23" hidden="1"/>
    <cellStyle name="Célula de Verificação" xfId="1769" builtinId="23" hidden="1"/>
    <cellStyle name="Célula de Verificação" xfId="1814" builtinId="23" hidden="1"/>
    <cellStyle name="Célula de Verificação" xfId="1851" builtinId="23" hidden="1"/>
    <cellStyle name="Célula de Verificação" xfId="1765" builtinId="23" hidden="1"/>
    <cellStyle name="Célula de Verificação" xfId="1890" builtinId="23" hidden="1"/>
    <cellStyle name="Célula de Verificação" xfId="1931" builtinId="23" hidden="1"/>
    <cellStyle name="Célula de Verificação" xfId="1967" builtinId="23" hidden="1"/>
    <cellStyle name="Célula de Verificação" xfId="1630" builtinId="23" hidden="1"/>
    <cellStyle name="Célula de Verificação" xfId="2069" builtinId="23" hidden="1"/>
    <cellStyle name="Célula de Verificação" xfId="2115" builtinId="23" hidden="1"/>
    <cellStyle name="Célula de Verificação" xfId="2148" builtinId="23" hidden="1"/>
    <cellStyle name="Célula de Verificação" xfId="2193" builtinId="23" hidden="1"/>
    <cellStyle name="Célula de Verificação" xfId="2230" builtinId="23" hidden="1"/>
    <cellStyle name="Célula de Verificação" xfId="2144" builtinId="23" hidden="1"/>
    <cellStyle name="Célula de Verificação" xfId="2269" builtinId="23" hidden="1"/>
    <cellStyle name="Célula de Verificação" xfId="2310" builtinId="23" hidden="1"/>
    <cellStyle name="Célula de Verificação" xfId="2346" builtinId="23" hidden="1"/>
    <cellStyle name="Célula de Verificação" xfId="2016" builtinId="23" hidden="1"/>
    <cellStyle name="Célula de Verificação" xfId="2403" builtinId="23" hidden="1"/>
    <cellStyle name="Célula de Verificação" xfId="2449" builtinId="23" hidden="1"/>
    <cellStyle name="Célula de Verificação" xfId="2482" builtinId="23" hidden="1"/>
    <cellStyle name="Célula de Verificação" xfId="2527" builtinId="23" hidden="1"/>
    <cellStyle name="Célula de Verificação" xfId="2564" builtinId="23" hidden="1"/>
    <cellStyle name="Célula de Verificação" xfId="2478" builtinId="23" hidden="1"/>
    <cellStyle name="Célula de Verificação" xfId="2603" builtinId="23" hidden="1"/>
    <cellStyle name="Célula de Verificação" xfId="2644" builtinId="23" hidden="1"/>
    <cellStyle name="Célula de Verificação" xfId="2680" builtinId="23" hidden="1"/>
    <cellStyle name="Célula de Verificação" xfId="2722" builtinId="23" hidden="1"/>
    <cellStyle name="Célula de Verificação" xfId="2769" builtinId="23" hidden="1"/>
    <cellStyle name="Célula de Verificação" xfId="2806" builtinId="23" hidden="1"/>
    <cellStyle name="Célula de Verificação" xfId="2856" builtinId="23" hidden="1"/>
    <cellStyle name="Célula de Verificação" xfId="2889" builtinId="23" hidden="1"/>
    <cellStyle name="Célula de Verificação" xfId="2934" builtinId="23" hidden="1"/>
    <cellStyle name="Célula de Verificação" xfId="2971" builtinId="23" hidden="1"/>
    <cellStyle name="Célula de Verificação" xfId="2885" builtinId="23" hidden="1"/>
    <cellStyle name="Célula de Verificação" xfId="3010" builtinId="23" hidden="1"/>
    <cellStyle name="Célula de Verificação" xfId="3051" builtinId="23" hidden="1"/>
    <cellStyle name="Célula de Verificação" xfId="3087" builtinId="23" hidden="1"/>
    <cellStyle name="Célula de Verificação" xfId="2751" builtinId="23" hidden="1"/>
    <cellStyle name="Célula de Verificação" xfId="3168" builtinId="23" hidden="1"/>
    <cellStyle name="Célula de Verificação" xfId="3214" builtinId="23" hidden="1"/>
    <cellStyle name="Célula de Verificação" xfId="3247" builtinId="23" hidden="1"/>
    <cellStyle name="Célula de Verificação" xfId="3292" builtinId="23" hidden="1"/>
    <cellStyle name="Célula de Verificação" xfId="3329" builtinId="23" hidden="1"/>
    <cellStyle name="Célula de Verificação" xfId="3243" builtinId="23" hidden="1"/>
    <cellStyle name="Célula de Verificação" xfId="3368" builtinId="23" hidden="1"/>
    <cellStyle name="Célula de Verificação" xfId="3409" builtinId="23" hidden="1"/>
    <cellStyle name="Célula de Verificação" xfId="3445" builtinId="23" hidden="1"/>
    <cellStyle name="Célula Vinculada" xfId="17" builtinId="24" hidden="1"/>
    <cellStyle name="Célula Vinculada" xfId="54" builtinId="24" hidden="1"/>
    <cellStyle name="Célula Vinculada" xfId="105" builtinId="24" hidden="1"/>
    <cellStyle name="Célula Vinculada" xfId="138" builtinId="24" hidden="1"/>
    <cellStyle name="Célula Vinculada" xfId="183" builtinId="24" hidden="1"/>
    <cellStyle name="Célula Vinculada" xfId="220" builtinId="24" hidden="1"/>
    <cellStyle name="Célula Vinculada" xfId="140" builtinId="24" hidden="1"/>
    <cellStyle name="Célula Vinculada" xfId="260" builtinId="24" hidden="1"/>
    <cellStyle name="Célula Vinculada" xfId="301" builtinId="24" hidden="1"/>
    <cellStyle name="Célula Vinculada" xfId="337" builtinId="24" hidden="1"/>
    <cellStyle name="Célula Vinculada" xfId="384" builtinId="24" hidden="1"/>
    <cellStyle name="Célula Vinculada" xfId="456" builtinId="24" hidden="1"/>
    <cellStyle name="Célula Vinculada" xfId="493" builtinId="24" hidden="1"/>
    <cellStyle name="Célula Vinculada" xfId="544" builtinId="24" hidden="1"/>
    <cellStyle name="Célula Vinculada" xfId="577" builtinId="24" hidden="1"/>
    <cellStyle name="Célula Vinculada" xfId="622" builtinId="24" hidden="1"/>
    <cellStyle name="Célula Vinculada" xfId="659" builtinId="24" hidden="1"/>
    <cellStyle name="Célula Vinculada" xfId="579" builtinId="24" hidden="1"/>
    <cellStyle name="Célula Vinculada" xfId="698" builtinId="24" hidden="1"/>
    <cellStyle name="Célula Vinculada" xfId="739" builtinId="24" hidden="1"/>
    <cellStyle name="Célula Vinculada" xfId="775" builtinId="24" hidden="1"/>
    <cellStyle name="Célula Vinculada" xfId="810" builtinId="24" hidden="1"/>
    <cellStyle name="Célula Vinculada" xfId="877" builtinId="24" hidden="1"/>
    <cellStyle name="Célula Vinculada" xfId="923" builtinId="24" hidden="1"/>
    <cellStyle name="Célula Vinculada" xfId="956" builtinId="24" hidden="1"/>
    <cellStyle name="Célula Vinculada" xfId="1001" builtinId="24" hidden="1"/>
    <cellStyle name="Célula Vinculada" xfId="1038" builtinId="24" hidden="1"/>
    <cellStyle name="Célula Vinculada" xfId="958" builtinId="24" hidden="1"/>
    <cellStyle name="Célula Vinculada" xfId="1077" builtinId="24" hidden="1"/>
    <cellStyle name="Célula Vinculada" xfId="1118" builtinId="24" hidden="1"/>
    <cellStyle name="Célula Vinculada" xfId="1154" builtinId="24" hidden="1"/>
    <cellStyle name="Célula Vinculada" xfId="1210" builtinId="24" hidden="1"/>
    <cellStyle name="Célula Vinculada" xfId="1247" builtinId="24" hidden="1"/>
    <cellStyle name="Célula Vinculada" xfId="1298" builtinId="24" hidden="1"/>
    <cellStyle name="Célula Vinculada" xfId="1331" builtinId="24" hidden="1"/>
    <cellStyle name="Célula Vinculada" xfId="1376" builtinId="24" hidden="1"/>
    <cellStyle name="Célula Vinculada" xfId="1413" builtinId="24" hidden="1"/>
    <cellStyle name="Célula Vinculada" xfId="1333" builtinId="24" hidden="1"/>
    <cellStyle name="Célula Vinculada" xfId="1452" builtinId="24" hidden="1"/>
    <cellStyle name="Célula Vinculada" xfId="1493" builtinId="24" hidden="1"/>
    <cellStyle name="Célula Vinculada" xfId="1529" builtinId="24" hidden="1"/>
    <cellStyle name="Célula Vinculada" xfId="1576" builtinId="24" hidden="1"/>
    <cellStyle name="Célula Vinculada" xfId="1647" builtinId="24" hidden="1"/>
    <cellStyle name="Célula Vinculada" xfId="1684" builtinId="24" hidden="1"/>
    <cellStyle name="Célula Vinculada" xfId="1735" builtinId="24" hidden="1"/>
    <cellStyle name="Célula Vinculada" xfId="1768" builtinId="24" hidden="1"/>
    <cellStyle name="Célula Vinculada" xfId="1813" builtinId="24" hidden="1"/>
    <cellStyle name="Célula Vinculada" xfId="1850" builtinId="24" hidden="1"/>
    <cellStyle name="Célula Vinculada" xfId="1770" builtinId="24" hidden="1"/>
    <cellStyle name="Célula Vinculada" xfId="1889" builtinId="24" hidden="1"/>
    <cellStyle name="Célula Vinculada" xfId="1930" builtinId="24" hidden="1"/>
    <cellStyle name="Célula Vinculada" xfId="1966" builtinId="24" hidden="1"/>
    <cellStyle name="Célula Vinculada" xfId="2001" builtinId="24" hidden="1"/>
    <cellStyle name="Célula Vinculada" xfId="2068" builtinId="24" hidden="1"/>
    <cellStyle name="Célula Vinculada" xfId="2114" builtinId="24" hidden="1"/>
    <cellStyle name="Célula Vinculada" xfId="2147" builtinId="24" hidden="1"/>
    <cellStyle name="Célula Vinculada" xfId="2192" builtinId="24" hidden="1"/>
    <cellStyle name="Célula Vinculada" xfId="2229" builtinId="24" hidden="1"/>
    <cellStyle name="Célula Vinculada" xfId="2149" builtinId="24" hidden="1"/>
    <cellStyle name="Célula Vinculada" xfId="2268" builtinId="24" hidden="1"/>
    <cellStyle name="Célula Vinculada" xfId="2309" builtinId="24" hidden="1"/>
    <cellStyle name="Célula Vinculada" xfId="2345" builtinId="24" hidden="1"/>
    <cellStyle name="Célula Vinculada" xfId="1626" builtinId="24" hidden="1"/>
    <cellStyle name="Célula Vinculada" xfId="2402" builtinId="24" hidden="1"/>
    <cellStyle name="Célula Vinculada" xfId="2448" builtinId="24" hidden="1"/>
    <cellStyle name="Célula Vinculada" xfId="2481" builtinId="24" hidden="1"/>
    <cellStyle name="Célula Vinculada" xfId="2526" builtinId="24" hidden="1"/>
    <cellStyle name="Célula Vinculada" xfId="2563" builtinId="24" hidden="1"/>
    <cellStyle name="Célula Vinculada" xfId="2483" builtinId="24" hidden="1"/>
    <cellStyle name="Célula Vinculada" xfId="2602" builtinId="24" hidden="1"/>
    <cellStyle name="Célula Vinculada" xfId="2643" builtinId="24" hidden="1"/>
    <cellStyle name="Célula Vinculada" xfId="2679" builtinId="24" hidden="1"/>
    <cellStyle name="Célula Vinculada" xfId="2721" builtinId="24" hidden="1"/>
    <cellStyle name="Célula Vinculada" xfId="2768" builtinId="24" hidden="1"/>
    <cellStyle name="Célula Vinculada" xfId="2805" builtinId="24" hidden="1"/>
    <cellStyle name="Célula Vinculada" xfId="2855" builtinId="24" hidden="1"/>
    <cellStyle name="Célula Vinculada" xfId="2888" builtinId="24" hidden="1"/>
    <cellStyle name="Célula Vinculada" xfId="2933" builtinId="24" hidden="1"/>
    <cellStyle name="Célula Vinculada" xfId="2970" builtinId="24" hidden="1"/>
    <cellStyle name="Célula Vinculada" xfId="2890" builtinId="24" hidden="1"/>
    <cellStyle name="Célula Vinculada" xfId="3009" builtinId="24" hidden="1"/>
    <cellStyle name="Célula Vinculada" xfId="3050" builtinId="24" hidden="1"/>
    <cellStyle name="Célula Vinculada" xfId="3086" builtinId="24" hidden="1"/>
    <cellStyle name="Célula Vinculada" xfId="3119" builtinId="24" hidden="1"/>
    <cellStyle name="Célula Vinculada" xfId="3167" builtinId="24" hidden="1"/>
    <cellStyle name="Célula Vinculada" xfId="3213" builtinId="24" hidden="1"/>
    <cellStyle name="Célula Vinculada" xfId="3246" builtinId="24" hidden="1"/>
    <cellStyle name="Célula Vinculada" xfId="3291" builtinId="24" hidden="1"/>
    <cellStyle name="Célula Vinculada" xfId="3328" builtinId="24" hidden="1"/>
    <cellStyle name="Célula Vinculada" xfId="3248" builtinId="24" hidden="1"/>
    <cellStyle name="Célula Vinculada" xfId="3367" builtinId="24" hidden="1"/>
    <cellStyle name="Célula Vinculada" xfId="3408" builtinId="24" hidden="1"/>
    <cellStyle name="Célula Vinculada" xfId="3444" builtinId="24" hidden="1"/>
    <cellStyle name="Ênfase1" xfId="23" builtinId="29" hidden="1"/>
    <cellStyle name="Ênfase1" xfId="59" builtinId="29" hidden="1"/>
    <cellStyle name="Ênfase1" xfId="109" builtinId="29" hidden="1"/>
    <cellStyle name="Ênfase1" xfId="142" builtinId="29" hidden="1"/>
    <cellStyle name="Ênfase1" xfId="189" builtinId="29" hidden="1"/>
    <cellStyle name="Ênfase1" xfId="225" builtinId="29" hidden="1"/>
    <cellStyle name="Ênfase1" xfId="108" builtinId="29" hidden="1"/>
    <cellStyle name="Ênfase1" xfId="262" builtinId="29" hidden="1"/>
    <cellStyle name="Ênfase1" xfId="307" builtinId="29" hidden="1"/>
    <cellStyle name="Ênfase1" xfId="342" builtinId="29" hidden="1"/>
    <cellStyle name="Ênfase1" xfId="390" builtinId="29" hidden="1"/>
    <cellStyle name="Ênfase1" xfId="462" builtinId="29" hidden="1"/>
    <cellStyle name="Ênfase1" xfId="498" builtinId="29" hidden="1"/>
    <cellStyle name="Ênfase1" xfId="548" builtinId="29" hidden="1"/>
    <cellStyle name="Ênfase1" xfId="581" builtinId="29" hidden="1"/>
    <cellStyle name="Ênfase1" xfId="628" builtinId="29" hidden="1"/>
    <cellStyle name="Ênfase1" xfId="664" builtinId="29" hidden="1"/>
    <cellStyle name="Ênfase1" xfId="547" builtinId="29" hidden="1"/>
    <cellStyle name="Ênfase1" xfId="700" builtinId="29" hidden="1"/>
    <cellStyle name="Ênfase1" xfId="745" builtinId="29" hidden="1"/>
    <cellStyle name="Ênfase1" xfId="780" builtinId="29" hidden="1"/>
    <cellStyle name="Ênfase1" xfId="842" builtinId="29" hidden="1"/>
    <cellStyle name="Ênfase1" xfId="882" builtinId="29" hidden="1"/>
    <cellStyle name="Ênfase1" xfId="927" builtinId="29" hidden="1"/>
    <cellStyle name="Ênfase1" xfId="960" builtinId="29" hidden="1"/>
    <cellStyle name="Ênfase1" xfId="1007" builtinId="29" hidden="1"/>
    <cellStyle name="Ênfase1" xfId="1043" builtinId="29" hidden="1"/>
    <cellStyle name="Ênfase1" xfId="926" builtinId="29" hidden="1"/>
    <cellStyle name="Ênfase1" xfId="1079" builtinId="29" hidden="1"/>
    <cellStyle name="Ênfase1" xfId="1124" builtinId="29" hidden="1"/>
    <cellStyle name="Ênfase1" xfId="1159" builtinId="29" hidden="1"/>
    <cellStyle name="Ênfase1" xfId="1216" builtinId="29" hidden="1"/>
    <cellStyle name="Ênfase1" xfId="1252" builtinId="29" hidden="1"/>
    <cellStyle name="Ênfase1" xfId="1302" builtinId="29" hidden="1"/>
    <cellStyle name="Ênfase1" xfId="1335" builtinId="29" hidden="1"/>
    <cellStyle name="Ênfase1" xfId="1382" builtinId="29" hidden="1"/>
    <cellStyle name="Ênfase1" xfId="1418" builtinId="29" hidden="1"/>
    <cellStyle name="Ênfase1" xfId="1301" builtinId="29" hidden="1"/>
    <cellStyle name="Ênfase1" xfId="1454" builtinId="29" hidden="1"/>
    <cellStyle name="Ênfase1" xfId="1499" builtinId="29" hidden="1"/>
    <cellStyle name="Ênfase1" xfId="1534" builtinId="29" hidden="1"/>
    <cellStyle name="Ênfase1" xfId="1582" builtinId="29" hidden="1"/>
    <cellStyle name="Ênfase1" xfId="1653" builtinId="29" hidden="1"/>
    <cellStyle name="Ênfase1" xfId="1689" builtinId="29" hidden="1"/>
    <cellStyle name="Ênfase1" xfId="1739" builtinId="29" hidden="1"/>
    <cellStyle name="Ênfase1" xfId="1772" builtinId="29" hidden="1"/>
    <cellStyle name="Ênfase1" xfId="1819" builtinId="29" hidden="1"/>
    <cellStyle name="Ênfase1" xfId="1855" builtinId="29" hidden="1"/>
    <cellStyle name="Ênfase1" xfId="1738" builtinId="29" hidden="1"/>
    <cellStyle name="Ênfase1" xfId="1891" builtinId="29" hidden="1"/>
    <cellStyle name="Ênfase1" xfId="1936" builtinId="29" hidden="1"/>
    <cellStyle name="Ênfase1" xfId="1971" builtinId="29" hidden="1"/>
    <cellStyle name="Ênfase1" xfId="2033" builtinId="29" hidden="1"/>
    <cellStyle name="Ênfase1" xfId="2073" builtinId="29" hidden="1"/>
    <cellStyle name="Ênfase1" xfId="2118" builtinId="29" hidden="1"/>
    <cellStyle name="Ênfase1" xfId="2151" builtinId="29" hidden="1"/>
    <cellStyle name="Ênfase1" xfId="2198" builtinId="29" hidden="1"/>
    <cellStyle name="Ênfase1" xfId="2234" builtinId="29" hidden="1"/>
    <cellStyle name="Ênfase1" xfId="2117" builtinId="29" hidden="1"/>
    <cellStyle name="Ênfase1" xfId="2270" builtinId="29" hidden="1"/>
    <cellStyle name="Ênfase1" xfId="2315" builtinId="29" hidden="1"/>
    <cellStyle name="Ênfase1" xfId="2350" builtinId="29" hidden="1"/>
    <cellStyle name="Ênfase1" xfId="1193" builtinId="29" hidden="1"/>
    <cellStyle name="Ênfase1" xfId="2407" builtinId="29" hidden="1"/>
    <cellStyle name="Ênfase1" xfId="2452" builtinId="29" hidden="1"/>
    <cellStyle name="Ênfase1" xfId="2485" builtinId="29" hidden="1"/>
    <cellStyle name="Ênfase1" xfId="2532" builtinId="29" hidden="1"/>
    <cellStyle name="Ênfase1" xfId="2568" builtinId="29" hidden="1"/>
    <cellStyle name="Ênfase1" xfId="2451" builtinId="29" hidden="1"/>
    <cellStyle name="Ênfase1" xfId="2604" builtinId="29" hidden="1"/>
    <cellStyle name="Ênfase1" xfId="2649" builtinId="29" hidden="1"/>
    <cellStyle name="Ênfase1" xfId="2684" builtinId="29" hidden="1"/>
    <cellStyle name="Ênfase1" xfId="2727" builtinId="29" hidden="1"/>
    <cellStyle name="Ênfase1" xfId="2774" builtinId="29" hidden="1"/>
    <cellStyle name="Ênfase1" xfId="2810" builtinId="29" hidden="1"/>
    <cellStyle name="Ênfase1" xfId="2859" builtinId="29" hidden="1"/>
    <cellStyle name="Ênfase1" xfId="2892" builtinId="29" hidden="1"/>
    <cellStyle name="Ênfase1" xfId="2939" builtinId="29" hidden="1"/>
    <cellStyle name="Ênfase1" xfId="2975" builtinId="29" hidden="1"/>
    <cellStyle name="Ênfase1" xfId="2858" builtinId="29" hidden="1"/>
    <cellStyle name="Ênfase1" xfId="3011" builtinId="29" hidden="1"/>
    <cellStyle name="Ênfase1" xfId="3056" builtinId="29" hidden="1"/>
    <cellStyle name="Ênfase1" xfId="3091" builtinId="29" hidden="1"/>
    <cellStyle name="Ênfase1" xfId="3134" builtinId="29" hidden="1"/>
    <cellStyle name="Ênfase1" xfId="3172" builtinId="29" hidden="1"/>
    <cellStyle name="Ênfase1" xfId="3217" builtinId="29" hidden="1"/>
    <cellStyle name="Ênfase1" xfId="3250" builtinId="29" hidden="1"/>
    <cellStyle name="Ênfase1" xfId="3297" builtinId="29" hidden="1"/>
    <cellStyle name="Ênfase1" xfId="3333" builtinId="29" hidden="1"/>
    <cellStyle name="Ênfase1" xfId="3216" builtinId="29" hidden="1"/>
    <cellStyle name="Ênfase1" xfId="3369" builtinId="29" hidden="1"/>
    <cellStyle name="Ênfase1" xfId="3414" builtinId="29" hidden="1"/>
    <cellStyle name="Ênfase1" xfId="3449" builtinId="29" hidden="1"/>
    <cellStyle name="Ênfase2" xfId="27" builtinId="33" hidden="1"/>
    <cellStyle name="Ênfase2" xfId="63" builtinId="33" hidden="1"/>
    <cellStyle name="Ênfase2" xfId="113" builtinId="33" hidden="1"/>
    <cellStyle name="Ênfase2" xfId="146" builtinId="33" hidden="1"/>
    <cellStyle name="Ênfase2" xfId="193" builtinId="33" hidden="1"/>
    <cellStyle name="Ênfase2" xfId="229" builtinId="33" hidden="1"/>
    <cellStyle name="Ênfase2" xfId="100" builtinId="33" hidden="1"/>
    <cellStyle name="Ênfase2" xfId="266" builtinId="33" hidden="1"/>
    <cellStyle name="Ênfase2" xfId="311" builtinId="33" hidden="1"/>
    <cellStyle name="Ênfase2" xfId="346" builtinId="33" hidden="1"/>
    <cellStyle name="Ênfase2" xfId="394" builtinId="33" hidden="1"/>
    <cellStyle name="Ênfase2" xfId="466" builtinId="33" hidden="1"/>
    <cellStyle name="Ênfase2" xfId="502" builtinId="33" hidden="1"/>
    <cellStyle name="Ênfase2" xfId="552" builtinId="33" hidden="1"/>
    <cellStyle name="Ênfase2" xfId="585" builtinId="33" hidden="1"/>
    <cellStyle name="Ênfase2" xfId="632" builtinId="33" hidden="1"/>
    <cellStyle name="Ênfase2" xfId="668" builtinId="33" hidden="1"/>
    <cellStyle name="Ênfase2" xfId="539" builtinId="33" hidden="1"/>
    <cellStyle name="Ênfase2" xfId="704" builtinId="33" hidden="1"/>
    <cellStyle name="Ênfase2" xfId="749" builtinId="33" hidden="1"/>
    <cellStyle name="Ênfase2" xfId="784" builtinId="33" hidden="1"/>
    <cellStyle name="Ênfase2" xfId="851" builtinId="33" hidden="1"/>
    <cellStyle name="Ênfase2" xfId="886" builtinId="33" hidden="1"/>
    <cellStyle name="Ênfase2" xfId="931" builtinId="33" hidden="1"/>
    <cellStyle name="Ênfase2" xfId="964" builtinId="33" hidden="1"/>
    <cellStyle name="Ênfase2" xfId="1011" builtinId="33" hidden="1"/>
    <cellStyle name="Ênfase2" xfId="1047" builtinId="33" hidden="1"/>
    <cellStyle name="Ênfase2" xfId="918" builtinId="33" hidden="1"/>
    <cellStyle name="Ênfase2" xfId="1083" builtinId="33" hidden="1"/>
    <cellStyle name="Ênfase2" xfId="1128" builtinId="33" hidden="1"/>
    <cellStyle name="Ênfase2" xfId="1163" builtinId="33" hidden="1"/>
    <cellStyle name="Ênfase2" xfId="1220" builtinId="33" hidden="1"/>
    <cellStyle name="Ênfase2" xfId="1256" builtinId="33" hidden="1"/>
    <cellStyle name="Ênfase2" xfId="1306" builtinId="33" hidden="1"/>
    <cellStyle name="Ênfase2" xfId="1339" builtinId="33" hidden="1"/>
    <cellStyle name="Ênfase2" xfId="1386" builtinId="33" hidden="1"/>
    <cellStyle name="Ênfase2" xfId="1422" builtinId="33" hidden="1"/>
    <cellStyle name="Ênfase2" xfId="1293" builtinId="33" hidden="1"/>
    <cellStyle name="Ênfase2" xfId="1458" builtinId="33" hidden="1"/>
    <cellStyle name="Ênfase2" xfId="1503" builtinId="33" hidden="1"/>
    <cellStyle name="Ênfase2" xfId="1538" builtinId="33" hidden="1"/>
    <cellStyle name="Ênfase2" xfId="1586" builtinId="33" hidden="1"/>
    <cellStyle name="Ênfase2" xfId="1657" builtinId="33" hidden="1"/>
    <cellStyle name="Ênfase2" xfId="1693" builtinId="33" hidden="1"/>
    <cellStyle name="Ênfase2" xfId="1743" builtinId="33" hidden="1"/>
    <cellStyle name="Ênfase2" xfId="1776" builtinId="33" hidden="1"/>
    <cellStyle name="Ênfase2" xfId="1823" builtinId="33" hidden="1"/>
    <cellStyle name="Ênfase2" xfId="1859" builtinId="33" hidden="1"/>
    <cellStyle name="Ênfase2" xfId="1730" builtinId="33" hidden="1"/>
    <cellStyle name="Ênfase2" xfId="1895" builtinId="33" hidden="1"/>
    <cellStyle name="Ênfase2" xfId="1940" builtinId="33" hidden="1"/>
    <cellStyle name="Ênfase2" xfId="1975" builtinId="33" hidden="1"/>
    <cellStyle name="Ênfase2" xfId="2042" builtinId="33" hidden="1"/>
    <cellStyle name="Ênfase2" xfId="2077" builtinId="33" hidden="1"/>
    <cellStyle name="Ênfase2" xfId="2122" builtinId="33" hidden="1"/>
    <cellStyle name="Ênfase2" xfId="2155" builtinId="33" hidden="1"/>
    <cellStyle name="Ênfase2" xfId="2202" builtinId="33" hidden="1"/>
    <cellStyle name="Ênfase2" xfId="2238" builtinId="33" hidden="1"/>
    <cellStyle name="Ênfase2" xfId="2109" builtinId="33" hidden="1"/>
    <cellStyle name="Ênfase2" xfId="2274" builtinId="33" hidden="1"/>
    <cellStyle name="Ênfase2" xfId="2319" builtinId="33" hidden="1"/>
    <cellStyle name="Ênfase2" xfId="2354" builtinId="33" hidden="1"/>
    <cellStyle name="Ênfase2" xfId="1194" builtinId="33" hidden="1"/>
    <cellStyle name="Ênfase2" xfId="2411" builtinId="33" hidden="1"/>
    <cellStyle name="Ênfase2" xfId="2456" builtinId="33" hidden="1"/>
    <cellStyle name="Ênfase2" xfId="2489" builtinId="33" hidden="1"/>
    <cellStyle name="Ênfase2" xfId="2536" builtinId="33" hidden="1"/>
    <cellStyle name="Ênfase2" xfId="2572" builtinId="33" hidden="1"/>
    <cellStyle name="Ênfase2" xfId="2443" builtinId="33" hidden="1"/>
    <cellStyle name="Ênfase2" xfId="2608" builtinId="33" hidden="1"/>
    <cellStyle name="Ênfase2" xfId="2653" builtinId="33" hidden="1"/>
    <cellStyle name="Ênfase2" xfId="2688" builtinId="33" hidden="1"/>
    <cellStyle name="Ênfase2" xfId="2731" builtinId="33" hidden="1"/>
    <cellStyle name="Ênfase2" xfId="2778" builtinId="33" hidden="1"/>
    <cellStyle name="Ênfase2" xfId="2814" builtinId="33" hidden="1"/>
    <cellStyle name="Ênfase2" xfId="2863" builtinId="33" hidden="1"/>
    <cellStyle name="Ênfase2" xfId="2896" builtinId="33" hidden="1"/>
    <cellStyle name="Ênfase2" xfId="2943" builtinId="33" hidden="1"/>
    <cellStyle name="Ênfase2" xfId="2979" builtinId="33" hidden="1"/>
    <cellStyle name="Ênfase2" xfId="2850" builtinId="33" hidden="1"/>
    <cellStyle name="Ênfase2" xfId="3015" builtinId="33" hidden="1"/>
    <cellStyle name="Ênfase2" xfId="3060" builtinId="33" hidden="1"/>
    <cellStyle name="Ênfase2" xfId="3095" builtinId="33" hidden="1"/>
    <cellStyle name="Ênfase2" xfId="3141" builtinId="33" hidden="1"/>
    <cellStyle name="Ênfase2" xfId="3176" builtinId="33" hidden="1"/>
    <cellStyle name="Ênfase2" xfId="3221" builtinId="33" hidden="1"/>
    <cellStyle name="Ênfase2" xfId="3254" builtinId="33" hidden="1"/>
    <cellStyle name="Ênfase2" xfId="3301" builtinId="33" hidden="1"/>
    <cellStyle name="Ênfase2" xfId="3337" builtinId="33" hidden="1"/>
    <cellStyle name="Ênfase2" xfId="3208" builtinId="33" hidden="1"/>
    <cellStyle name="Ênfase2" xfId="3373" builtinId="33" hidden="1"/>
    <cellStyle name="Ênfase2" xfId="3418" builtinId="33" hidden="1"/>
    <cellStyle name="Ênfase2" xfId="3453" builtinId="33" hidden="1"/>
    <cellStyle name="Ênfase3" xfId="31" builtinId="37" hidden="1"/>
    <cellStyle name="Ênfase3" xfId="67" builtinId="37" hidden="1"/>
    <cellStyle name="Ênfase3" xfId="117" builtinId="37" hidden="1"/>
    <cellStyle name="Ênfase3" xfId="150" builtinId="37" hidden="1"/>
    <cellStyle name="Ênfase3" xfId="197" builtinId="37" hidden="1"/>
    <cellStyle name="Ênfase3" xfId="233" builtinId="37" hidden="1"/>
    <cellStyle name="Ênfase3" xfId="95" builtinId="37" hidden="1"/>
    <cellStyle name="Ênfase3" xfId="270" builtinId="37" hidden="1"/>
    <cellStyle name="Ênfase3" xfId="315" builtinId="37" hidden="1"/>
    <cellStyle name="Ênfase3" xfId="350" builtinId="37" hidden="1"/>
    <cellStyle name="Ênfase3" xfId="398" builtinId="37" hidden="1"/>
    <cellStyle name="Ênfase3" xfId="470" builtinId="37" hidden="1"/>
    <cellStyle name="Ênfase3" xfId="506" builtinId="37" hidden="1"/>
    <cellStyle name="Ênfase3" xfId="556" builtinId="37" hidden="1"/>
    <cellStyle name="Ênfase3" xfId="589" builtinId="37" hidden="1"/>
    <cellStyle name="Ênfase3" xfId="636" builtinId="37" hidden="1"/>
    <cellStyle name="Ênfase3" xfId="672" builtinId="37" hidden="1"/>
    <cellStyle name="Ênfase3" xfId="534" builtinId="37" hidden="1"/>
    <cellStyle name="Ênfase3" xfId="708" builtinId="37" hidden="1"/>
    <cellStyle name="Ênfase3" xfId="753" builtinId="37" hidden="1"/>
    <cellStyle name="Ênfase3" xfId="788" builtinId="37" hidden="1"/>
    <cellStyle name="Ênfase3" xfId="855" builtinId="37" hidden="1"/>
    <cellStyle name="Ênfase3" xfId="890" builtinId="37" hidden="1"/>
    <cellStyle name="Ênfase3" xfId="935" builtinId="37" hidden="1"/>
    <cellStyle name="Ênfase3" xfId="968" builtinId="37" hidden="1"/>
    <cellStyle name="Ênfase3" xfId="1015" builtinId="37" hidden="1"/>
    <cellStyle name="Ênfase3" xfId="1051" builtinId="37" hidden="1"/>
    <cellStyle name="Ênfase3" xfId="913" builtinId="37" hidden="1"/>
    <cellStyle name="Ênfase3" xfId="1087" builtinId="37" hidden="1"/>
    <cellStyle name="Ênfase3" xfId="1132" builtinId="37" hidden="1"/>
    <cellStyle name="Ênfase3" xfId="1167" builtinId="37" hidden="1"/>
    <cellStyle name="Ênfase3" xfId="1224" builtinId="37" hidden="1"/>
    <cellStyle name="Ênfase3" xfId="1260" builtinId="37" hidden="1"/>
    <cellStyle name="Ênfase3" xfId="1310" builtinId="37" hidden="1"/>
    <cellStyle name="Ênfase3" xfId="1343" builtinId="37" hidden="1"/>
    <cellStyle name="Ênfase3" xfId="1390" builtinId="37" hidden="1"/>
    <cellStyle name="Ênfase3" xfId="1426" builtinId="37" hidden="1"/>
    <cellStyle name="Ênfase3" xfId="1288" builtinId="37" hidden="1"/>
    <cellStyle name="Ênfase3" xfId="1462" builtinId="37" hidden="1"/>
    <cellStyle name="Ênfase3" xfId="1507" builtinId="37" hidden="1"/>
    <cellStyle name="Ênfase3" xfId="1542" builtinId="37" hidden="1"/>
    <cellStyle name="Ênfase3" xfId="1590" builtinId="37" hidden="1"/>
    <cellStyle name="Ênfase3" xfId="1661" builtinId="37" hidden="1"/>
    <cellStyle name="Ênfase3" xfId="1697" builtinId="37" hidden="1"/>
    <cellStyle name="Ênfase3" xfId="1747" builtinId="37" hidden="1"/>
    <cellStyle name="Ênfase3" xfId="1780" builtinId="37" hidden="1"/>
    <cellStyle name="Ênfase3" xfId="1827" builtinId="37" hidden="1"/>
    <cellStyle name="Ênfase3" xfId="1863" builtinId="37" hidden="1"/>
    <cellStyle name="Ênfase3" xfId="1725" builtinId="37" hidden="1"/>
    <cellStyle name="Ênfase3" xfId="1899" builtinId="37" hidden="1"/>
    <cellStyle name="Ênfase3" xfId="1944" builtinId="37" hidden="1"/>
    <cellStyle name="Ênfase3" xfId="1979" builtinId="37" hidden="1"/>
    <cellStyle name="Ênfase3" xfId="2046" builtinId="37" hidden="1"/>
    <cellStyle name="Ênfase3" xfId="2081" builtinId="37" hidden="1"/>
    <cellStyle name="Ênfase3" xfId="2126" builtinId="37" hidden="1"/>
    <cellStyle name="Ênfase3" xfId="2159" builtinId="37" hidden="1"/>
    <cellStyle name="Ênfase3" xfId="2206" builtinId="37" hidden="1"/>
    <cellStyle name="Ênfase3" xfId="2242" builtinId="37" hidden="1"/>
    <cellStyle name="Ênfase3" xfId="2104" builtinId="37" hidden="1"/>
    <cellStyle name="Ênfase3" xfId="2278" builtinId="37" hidden="1"/>
    <cellStyle name="Ênfase3" xfId="2323" builtinId="37" hidden="1"/>
    <cellStyle name="Ênfase3" xfId="2358" builtinId="37" hidden="1"/>
    <cellStyle name="Ênfase3" xfId="1280" builtinId="37" hidden="1"/>
    <cellStyle name="Ênfase3" xfId="2415" builtinId="37" hidden="1"/>
    <cellStyle name="Ênfase3" xfId="2460" builtinId="37" hidden="1"/>
    <cellStyle name="Ênfase3" xfId="2493" builtinId="37" hidden="1"/>
    <cellStyle name="Ênfase3" xfId="2540" builtinId="37" hidden="1"/>
    <cellStyle name="Ênfase3" xfId="2576" builtinId="37" hidden="1"/>
    <cellStyle name="Ênfase3" xfId="2438" builtinId="37" hidden="1"/>
    <cellStyle name="Ênfase3" xfId="2612" builtinId="37" hidden="1"/>
    <cellStyle name="Ênfase3" xfId="2657" builtinId="37" hidden="1"/>
    <cellStyle name="Ênfase3" xfId="2692" builtinId="37" hidden="1"/>
    <cellStyle name="Ênfase3" xfId="2735" builtinId="37" hidden="1"/>
    <cellStyle name="Ênfase3" xfId="2782" builtinId="37" hidden="1"/>
    <cellStyle name="Ênfase3" xfId="2818" builtinId="37" hidden="1"/>
    <cellStyle name="Ênfase3" xfId="2867" builtinId="37" hidden="1"/>
    <cellStyle name="Ênfase3" xfId="2900" builtinId="37" hidden="1"/>
    <cellStyle name="Ênfase3" xfId="2947" builtinId="37" hidden="1"/>
    <cellStyle name="Ênfase3" xfId="2983" builtinId="37" hidden="1"/>
    <cellStyle name="Ênfase3" xfId="2845" builtinId="37" hidden="1"/>
    <cellStyle name="Ênfase3" xfId="3019" builtinId="37" hidden="1"/>
    <cellStyle name="Ênfase3" xfId="3064" builtinId="37" hidden="1"/>
    <cellStyle name="Ênfase3" xfId="3099" builtinId="37" hidden="1"/>
    <cellStyle name="Ênfase3" xfId="3145" builtinId="37" hidden="1"/>
    <cellStyle name="Ênfase3" xfId="3180" builtinId="37" hidden="1"/>
    <cellStyle name="Ênfase3" xfId="3225" builtinId="37" hidden="1"/>
    <cellStyle name="Ênfase3" xfId="3258" builtinId="37" hidden="1"/>
    <cellStyle name="Ênfase3" xfId="3305" builtinId="37" hidden="1"/>
    <cellStyle name="Ênfase3" xfId="3341" builtinId="37" hidden="1"/>
    <cellStyle name="Ênfase3" xfId="3203" builtinId="37" hidden="1"/>
    <cellStyle name="Ênfase3" xfId="3377" builtinId="37" hidden="1"/>
    <cellStyle name="Ênfase3" xfId="3422" builtinId="37" hidden="1"/>
    <cellStyle name="Ênfase3" xfId="3457" builtinId="37" hidden="1"/>
    <cellStyle name="Ênfase4" xfId="35" builtinId="41" hidden="1"/>
    <cellStyle name="Ênfase4" xfId="71" builtinId="41" hidden="1"/>
    <cellStyle name="Ênfase4" xfId="121" builtinId="41" hidden="1"/>
    <cellStyle name="Ênfase4" xfId="154" builtinId="41" hidden="1"/>
    <cellStyle name="Ênfase4" xfId="201" builtinId="41" hidden="1"/>
    <cellStyle name="Ênfase4" xfId="237" builtinId="41" hidden="1"/>
    <cellStyle name="Ênfase4" xfId="91" builtinId="41" hidden="1"/>
    <cellStyle name="Ênfase4" xfId="274" builtinId="41" hidden="1"/>
    <cellStyle name="Ênfase4" xfId="319" builtinId="41" hidden="1"/>
    <cellStyle name="Ênfase4" xfId="354" builtinId="41" hidden="1"/>
    <cellStyle name="Ênfase4" xfId="402" builtinId="41" hidden="1"/>
    <cellStyle name="Ênfase4" xfId="474" builtinId="41" hidden="1"/>
    <cellStyle name="Ênfase4" xfId="510" builtinId="41" hidden="1"/>
    <cellStyle name="Ênfase4" xfId="560" builtinId="41" hidden="1"/>
    <cellStyle name="Ênfase4" xfId="593" builtinId="41" hidden="1"/>
    <cellStyle name="Ênfase4" xfId="640" builtinId="41" hidden="1"/>
    <cellStyle name="Ênfase4" xfId="676" builtinId="41" hidden="1"/>
    <cellStyle name="Ênfase4" xfId="530" builtinId="41" hidden="1"/>
    <cellStyle name="Ênfase4" xfId="712" builtinId="41" hidden="1"/>
    <cellStyle name="Ênfase4" xfId="757" builtinId="41" hidden="1"/>
    <cellStyle name="Ênfase4" xfId="792" builtinId="41" hidden="1"/>
    <cellStyle name="Ênfase4" xfId="859" builtinId="41" hidden="1"/>
    <cellStyle name="Ênfase4" xfId="894" builtinId="41" hidden="1"/>
    <cellStyle name="Ênfase4" xfId="939" builtinId="41" hidden="1"/>
    <cellStyle name="Ênfase4" xfId="972" builtinId="41" hidden="1"/>
    <cellStyle name="Ênfase4" xfId="1019" builtinId="41" hidden="1"/>
    <cellStyle name="Ênfase4" xfId="1055" builtinId="41" hidden="1"/>
    <cellStyle name="Ênfase4" xfId="909" builtinId="41" hidden="1"/>
    <cellStyle name="Ênfase4" xfId="1091" builtinId="41" hidden="1"/>
    <cellStyle name="Ênfase4" xfId="1136" builtinId="41" hidden="1"/>
    <cellStyle name="Ênfase4" xfId="1171" builtinId="41" hidden="1"/>
    <cellStyle name="Ênfase4" xfId="1228" builtinId="41" hidden="1"/>
    <cellStyle name="Ênfase4" xfId="1264" builtinId="41" hidden="1"/>
    <cellStyle name="Ênfase4" xfId="1314" builtinId="41" hidden="1"/>
    <cellStyle name="Ênfase4" xfId="1347" builtinId="41" hidden="1"/>
    <cellStyle name="Ênfase4" xfId="1394" builtinId="41" hidden="1"/>
    <cellStyle name="Ênfase4" xfId="1430" builtinId="41" hidden="1"/>
    <cellStyle name="Ênfase4" xfId="1284" builtinId="41" hidden="1"/>
    <cellStyle name="Ênfase4" xfId="1466" builtinId="41" hidden="1"/>
    <cellStyle name="Ênfase4" xfId="1511" builtinId="41" hidden="1"/>
    <cellStyle name="Ênfase4" xfId="1546" builtinId="41" hidden="1"/>
    <cellStyle name="Ênfase4" xfId="1594" builtinId="41" hidden="1"/>
    <cellStyle name="Ênfase4" xfId="1665" builtinId="41" hidden="1"/>
    <cellStyle name="Ênfase4" xfId="1701" builtinId="41" hidden="1"/>
    <cellStyle name="Ênfase4" xfId="1751" builtinId="41" hidden="1"/>
    <cellStyle name="Ênfase4" xfId="1784" builtinId="41" hidden="1"/>
    <cellStyle name="Ênfase4" xfId="1831" builtinId="41" hidden="1"/>
    <cellStyle name="Ênfase4" xfId="1867" builtinId="41" hidden="1"/>
    <cellStyle name="Ênfase4" xfId="1721" builtinId="41" hidden="1"/>
    <cellStyle name="Ênfase4" xfId="1903" builtinId="41" hidden="1"/>
    <cellStyle name="Ênfase4" xfId="1948" builtinId="41" hidden="1"/>
    <cellStyle name="Ênfase4" xfId="1983" builtinId="41" hidden="1"/>
    <cellStyle name="Ênfase4" xfId="2050" builtinId="41" hidden="1"/>
    <cellStyle name="Ênfase4" xfId="2085" builtinId="41" hidden="1"/>
    <cellStyle name="Ênfase4" xfId="2130" builtinId="41" hidden="1"/>
    <cellStyle name="Ênfase4" xfId="2163" builtinId="41" hidden="1"/>
    <cellStyle name="Ênfase4" xfId="2210" builtinId="41" hidden="1"/>
    <cellStyle name="Ênfase4" xfId="2246" builtinId="41" hidden="1"/>
    <cellStyle name="Ênfase4" xfId="2100" builtinId="41" hidden="1"/>
    <cellStyle name="Ênfase4" xfId="2282" builtinId="41" hidden="1"/>
    <cellStyle name="Ênfase4" xfId="2327" builtinId="41" hidden="1"/>
    <cellStyle name="Ênfase4" xfId="2362" builtinId="41" hidden="1"/>
    <cellStyle name="Ênfase4" xfId="2384" builtinId="41" hidden="1"/>
    <cellStyle name="Ênfase4" xfId="2419" builtinId="41" hidden="1"/>
    <cellStyle name="Ênfase4" xfId="2464" builtinId="41" hidden="1"/>
    <cellStyle name="Ênfase4" xfId="2497" builtinId="41" hidden="1"/>
    <cellStyle name="Ênfase4" xfId="2544" builtinId="41" hidden="1"/>
    <cellStyle name="Ênfase4" xfId="2580" builtinId="41" hidden="1"/>
    <cellStyle name="Ênfase4" xfId="2434" builtinId="41" hidden="1"/>
    <cellStyle name="Ênfase4" xfId="2616" builtinId="41" hidden="1"/>
    <cellStyle name="Ênfase4" xfId="2661" builtinId="41" hidden="1"/>
    <cellStyle name="Ênfase4" xfId="2696" builtinId="41" hidden="1"/>
    <cellStyle name="Ênfase4" xfId="2739" builtinId="41" hidden="1"/>
    <cellStyle name="Ênfase4" xfId="2786" builtinId="41" hidden="1"/>
    <cellStyle name="Ênfase4" xfId="2822" builtinId="41" hidden="1"/>
    <cellStyle name="Ênfase4" xfId="2871" builtinId="41" hidden="1"/>
    <cellStyle name="Ênfase4" xfId="2904" builtinId="41" hidden="1"/>
    <cellStyle name="Ênfase4" xfId="2951" builtinId="41" hidden="1"/>
    <cellStyle name="Ênfase4" xfId="2987" builtinId="41" hidden="1"/>
    <cellStyle name="Ênfase4" xfId="2841" builtinId="41" hidden="1"/>
    <cellStyle name="Ênfase4" xfId="3023" builtinId="41" hidden="1"/>
    <cellStyle name="Ênfase4" xfId="3068" builtinId="41" hidden="1"/>
    <cellStyle name="Ênfase4" xfId="3103" builtinId="41" hidden="1"/>
    <cellStyle name="Ênfase4" xfId="3149" builtinId="41" hidden="1"/>
    <cellStyle name="Ênfase4" xfId="3184" builtinId="41" hidden="1"/>
    <cellStyle name="Ênfase4" xfId="3229" builtinId="41" hidden="1"/>
    <cellStyle name="Ênfase4" xfId="3262" builtinId="41" hidden="1"/>
    <cellStyle name="Ênfase4" xfId="3309" builtinId="41" hidden="1"/>
    <cellStyle name="Ênfase4" xfId="3345" builtinId="41" hidden="1"/>
    <cellStyle name="Ênfase4" xfId="3199" builtinId="41" hidden="1"/>
    <cellStyle name="Ênfase4" xfId="3381" builtinId="41" hidden="1"/>
    <cellStyle name="Ênfase4" xfId="3426" builtinId="41" hidden="1"/>
    <cellStyle name="Ênfase4" xfId="3461" builtinId="41" hidden="1"/>
    <cellStyle name="Ênfase5" xfId="39" builtinId="45" hidden="1"/>
    <cellStyle name="Ênfase5" xfId="75" builtinId="45" hidden="1"/>
    <cellStyle name="Ênfase5" xfId="125" builtinId="45" hidden="1"/>
    <cellStyle name="Ênfase5" xfId="158" builtinId="45" hidden="1"/>
    <cellStyle name="Ênfase5" xfId="205" builtinId="45" hidden="1"/>
    <cellStyle name="Ênfase5" xfId="241" builtinId="45" hidden="1"/>
    <cellStyle name="Ênfase5" xfId="250" builtinId="45" hidden="1"/>
    <cellStyle name="Ênfase5" xfId="278" builtinId="45" hidden="1"/>
    <cellStyle name="Ênfase5" xfId="323" builtinId="45" hidden="1"/>
    <cellStyle name="Ênfase5" xfId="358" builtinId="45" hidden="1"/>
    <cellStyle name="Ênfase5" xfId="406" builtinId="45" hidden="1"/>
    <cellStyle name="Ênfase5" xfId="478" builtinId="45" hidden="1"/>
    <cellStyle name="Ênfase5" xfId="514" builtinId="45" hidden="1"/>
    <cellStyle name="Ênfase5" xfId="564" builtinId="45" hidden="1"/>
    <cellStyle name="Ênfase5" xfId="597" builtinId="45" hidden="1"/>
    <cellStyle name="Ênfase5" xfId="644" builtinId="45" hidden="1"/>
    <cellStyle name="Ênfase5" xfId="680" builtinId="45" hidden="1"/>
    <cellStyle name="Ênfase5" xfId="689" builtinId="45" hidden="1"/>
    <cellStyle name="Ênfase5" xfId="716" builtinId="45" hidden="1"/>
    <cellStyle name="Ênfase5" xfId="761" builtinId="45" hidden="1"/>
    <cellStyle name="Ênfase5" xfId="796" builtinId="45" hidden="1"/>
    <cellStyle name="Ênfase5" xfId="863" builtinId="45" hidden="1"/>
    <cellStyle name="Ênfase5" xfId="898" builtinId="45" hidden="1"/>
    <cellStyle name="Ênfase5" xfId="943" builtinId="45" hidden="1"/>
    <cellStyle name="Ênfase5" xfId="976" builtinId="45" hidden="1"/>
    <cellStyle name="Ênfase5" xfId="1023" builtinId="45" hidden="1"/>
    <cellStyle name="Ênfase5" xfId="1059" builtinId="45" hidden="1"/>
    <cellStyle name="Ênfase5" xfId="1068" builtinId="45" hidden="1"/>
    <cellStyle name="Ênfase5" xfId="1095" builtinId="45" hidden="1"/>
    <cellStyle name="Ênfase5" xfId="1140" builtinId="45" hidden="1"/>
    <cellStyle name="Ênfase5" xfId="1175" builtinId="45" hidden="1"/>
    <cellStyle name="Ênfase5" xfId="1232" builtinId="45" hidden="1"/>
    <cellStyle name="Ênfase5" xfId="1268" builtinId="45" hidden="1"/>
    <cellStyle name="Ênfase5" xfId="1318" builtinId="45" hidden="1"/>
    <cellStyle name="Ênfase5" xfId="1351" builtinId="45" hidden="1"/>
    <cellStyle name="Ênfase5" xfId="1398" builtinId="45" hidden="1"/>
    <cellStyle name="Ênfase5" xfId="1434" builtinId="45" hidden="1"/>
    <cellStyle name="Ênfase5" xfId="1443" builtinId="45" hidden="1"/>
    <cellStyle name="Ênfase5" xfId="1470" builtinId="45" hidden="1"/>
    <cellStyle name="Ênfase5" xfId="1515" builtinId="45" hidden="1"/>
    <cellStyle name="Ênfase5" xfId="1550" builtinId="45" hidden="1"/>
    <cellStyle name="Ênfase5" xfId="1598" builtinId="45" hidden="1"/>
    <cellStyle name="Ênfase5" xfId="1669" builtinId="45" hidden="1"/>
    <cellStyle name="Ênfase5" xfId="1705" builtinId="45" hidden="1"/>
    <cellStyle name="Ênfase5" xfId="1755" builtinId="45" hidden="1"/>
    <cellStyle name="Ênfase5" xfId="1788" builtinId="45" hidden="1"/>
    <cellStyle name="Ênfase5" xfId="1835" builtinId="45" hidden="1"/>
    <cellStyle name="Ênfase5" xfId="1871" builtinId="45" hidden="1"/>
    <cellStyle name="Ênfase5" xfId="1880" builtinId="45" hidden="1"/>
    <cellStyle name="Ênfase5" xfId="1907" builtinId="45" hidden="1"/>
    <cellStyle name="Ênfase5" xfId="1952" builtinId="45" hidden="1"/>
    <cellStyle name="Ênfase5" xfId="1987" builtinId="45" hidden="1"/>
    <cellStyle name="Ênfase5" xfId="2054" builtinId="45" hidden="1"/>
    <cellStyle name="Ênfase5" xfId="2089" builtinId="45" hidden="1"/>
    <cellStyle name="Ênfase5" xfId="2134" builtinId="45" hidden="1"/>
    <cellStyle name="Ênfase5" xfId="2167" builtinId="45" hidden="1"/>
    <cellStyle name="Ênfase5" xfId="2214" builtinId="45" hidden="1"/>
    <cellStyle name="Ênfase5" xfId="2250" builtinId="45" hidden="1"/>
    <cellStyle name="Ênfase5" xfId="2259" builtinId="45" hidden="1"/>
    <cellStyle name="Ênfase5" xfId="2286" builtinId="45" hidden="1"/>
    <cellStyle name="Ênfase5" xfId="2331" builtinId="45" hidden="1"/>
    <cellStyle name="Ênfase5" xfId="2366" builtinId="45" hidden="1"/>
    <cellStyle name="Ênfase5" xfId="2388" builtinId="45" hidden="1"/>
    <cellStyle name="Ênfase5" xfId="2423" builtinId="45" hidden="1"/>
    <cellStyle name="Ênfase5" xfId="2468" builtinId="45" hidden="1"/>
    <cellStyle name="Ênfase5" xfId="2501" builtinId="45" hidden="1"/>
    <cellStyle name="Ênfase5" xfId="2548" builtinId="45" hidden="1"/>
    <cellStyle name="Ênfase5" xfId="2584" builtinId="45" hidden="1"/>
    <cellStyle name="Ênfase5" xfId="2593" builtinId="45" hidden="1"/>
    <cellStyle name="Ênfase5" xfId="2620" builtinId="45" hidden="1"/>
    <cellStyle name="Ênfase5" xfId="2665" builtinId="45" hidden="1"/>
    <cellStyle name="Ênfase5" xfId="2700" builtinId="45" hidden="1"/>
    <cellStyle name="Ênfase5" xfId="2743" builtinId="45" hidden="1"/>
    <cellStyle name="Ênfase5" xfId="2790" builtinId="45" hidden="1"/>
    <cellStyle name="Ênfase5" xfId="2826" builtinId="45" hidden="1"/>
    <cellStyle name="Ênfase5" xfId="2875" builtinId="45" hidden="1"/>
    <cellStyle name="Ênfase5" xfId="2908" builtinId="45" hidden="1"/>
    <cellStyle name="Ênfase5" xfId="2955" builtinId="45" hidden="1"/>
    <cellStyle name="Ênfase5" xfId="2991" builtinId="45" hidden="1"/>
    <cellStyle name="Ênfase5" xfId="3000" builtinId="45" hidden="1"/>
    <cellStyle name="Ênfase5" xfId="3027" builtinId="45" hidden="1"/>
    <cellStyle name="Ênfase5" xfId="3072" builtinId="45" hidden="1"/>
    <cellStyle name="Ênfase5" xfId="3107" builtinId="45" hidden="1"/>
    <cellStyle name="Ênfase5" xfId="3153" builtinId="45" hidden="1"/>
    <cellStyle name="Ênfase5" xfId="3188" builtinId="45" hidden="1"/>
    <cellStyle name="Ênfase5" xfId="3233" builtinId="45" hidden="1"/>
    <cellStyle name="Ênfase5" xfId="3266" builtinId="45" hidden="1"/>
    <cellStyle name="Ênfase5" xfId="3313" builtinId="45" hidden="1"/>
    <cellStyle name="Ênfase5" xfId="3349" builtinId="45" hidden="1"/>
    <cellStyle name="Ênfase5" xfId="3358" builtinId="45" hidden="1"/>
    <cellStyle name="Ênfase5" xfId="3385" builtinId="45" hidden="1"/>
    <cellStyle name="Ênfase5" xfId="3430" builtinId="45" hidden="1"/>
    <cellStyle name="Ênfase5" xfId="3465" builtinId="45" hidden="1"/>
    <cellStyle name="Ênfase6" xfId="43" builtinId="49" hidden="1"/>
    <cellStyle name="Ênfase6" xfId="79" builtinId="49" hidden="1"/>
    <cellStyle name="Ênfase6" xfId="129" builtinId="49" hidden="1"/>
    <cellStyle name="Ênfase6" xfId="162" builtinId="49" hidden="1"/>
    <cellStyle name="Ênfase6" xfId="209" builtinId="49" hidden="1"/>
    <cellStyle name="Ênfase6" xfId="245" builtinId="49" hidden="1"/>
    <cellStyle name="Ênfase6" xfId="253" builtinId="49" hidden="1"/>
    <cellStyle name="Ênfase6" xfId="282" builtinId="49" hidden="1"/>
    <cellStyle name="Ênfase6" xfId="327" builtinId="49" hidden="1"/>
    <cellStyle name="Ênfase6" xfId="362" builtinId="49" hidden="1"/>
    <cellStyle name="Ênfase6" xfId="410" builtinId="49" hidden="1"/>
    <cellStyle name="Ênfase6" xfId="482" builtinId="49" hidden="1"/>
    <cellStyle name="Ênfase6" xfId="518" builtinId="49" hidden="1"/>
    <cellStyle name="Ênfase6" xfId="568" builtinId="49" hidden="1"/>
    <cellStyle name="Ênfase6" xfId="601" builtinId="49" hidden="1"/>
    <cellStyle name="Ênfase6" xfId="648" builtinId="49" hidden="1"/>
    <cellStyle name="Ênfase6" xfId="684" builtinId="49" hidden="1"/>
    <cellStyle name="Ênfase6" xfId="692" builtinId="49" hidden="1"/>
    <cellStyle name="Ênfase6" xfId="720" builtinId="49" hidden="1"/>
    <cellStyle name="Ênfase6" xfId="765" builtinId="49" hidden="1"/>
    <cellStyle name="Ênfase6" xfId="800" builtinId="49" hidden="1"/>
    <cellStyle name="Ênfase6" xfId="867" builtinId="49" hidden="1"/>
    <cellStyle name="Ênfase6" xfId="902" builtinId="49" hidden="1"/>
    <cellStyle name="Ênfase6" xfId="947" builtinId="49" hidden="1"/>
    <cellStyle name="Ênfase6" xfId="980" builtinId="49" hidden="1"/>
    <cellStyle name="Ênfase6" xfId="1027" builtinId="49" hidden="1"/>
    <cellStyle name="Ênfase6" xfId="1063" builtinId="49" hidden="1"/>
    <cellStyle name="Ênfase6" xfId="1071" builtinId="49" hidden="1"/>
    <cellStyle name="Ênfase6" xfId="1099" builtinId="49" hidden="1"/>
    <cellStyle name="Ênfase6" xfId="1144" builtinId="49" hidden="1"/>
    <cellStyle name="Ênfase6" xfId="1179" builtinId="49" hidden="1"/>
    <cellStyle name="Ênfase6" xfId="1236" builtinId="49" hidden="1"/>
    <cellStyle name="Ênfase6" xfId="1272" builtinId="49" hidden="1"/>
    <cellStyle name="Ênfase6" xfId="1322" builtinId="49" hidden="1"/>
    <cellStyle name="Ênfase6" xfId="1355" builtinId="49" hidden="1"/>
    <cellStyle name="Ênfase6" xfId="1402" builtinId="49" hidden="1"/>
    <cellStyle name="Ênfase6" xfId="1438" builtinId="49" hidden="1"/>
    <cellStyle name="Ênfase6" xfId="1446" builtinId="49" hidden="1"/>
    <cellStyle name="Ênfase6" xfId="1474" builtinId="49" hidden="1"/>
    <cellStyle name="Ênfase6" xfId="1519" builtinId="49" hidden="1"/>
    <cellStyle name="Ênfase6" xfId="1554" builtinId="49" hidden="1"/>
    <cellStyle name="Ênfase6" xfId="1602" builtinId="49" hidden="1"/>
    <cellStyle name="Ênfase6" xfId="1673" builtinId="49" hidden="1"/>
    <cellStyle name="Ênfase6" xfId="1709" builtinId="49" hidden="1"/>
    <cellStyle name="Ênfase6" xfId="1759" builtinId="49" hidden="1"/>
    <cellStyle name="Ênfase6" xfId="1792" builtinId="49" hidden="1"/>
    <cellStyle name="Ênfase6" xfId="1839" builtinId="49" hidden="1"/>
    <cellStyle name="Ênfase6" xfId="1875" builtinId="49" hidden="1"/>
    <cellStyle name="Ênfase6" xfId="1883" builtinId="49" hidden="1"/>
    <cellStyle name="Ênfase6" xfId="1911" builtinId="49" hidden="1"/>
    <cellStyle name="Ênfase6" xfId="1956" builtinId="49" hidden="1"/>
    <cellStyle name="Ênfase6" xfId="1991" builtinId="49" hidden="1"/>
    <cellStyle name="Ênfase6" xfId="2058" builtinId="49" hidden="1"/>
    <cellStyle name="Ênfase6" xfId="2093" builtinId="49" hidden="1"/>
    <cellStyle name="Ênfase6" xfId="2138" builtinId="49" hidden="1"/>
    <cellStyle name="Ênfase6" xfId="2171" builtinId="49" hidden="1"/>
    <cellStyle name="Ênfase6" xfId="2218" builtinId="49" hidden="1"/>
    <cellStyle name="Ênfase6" xfId="2254" builtinId="49" hidden="1"/>
    <cellStyle name="Ênfase6" xfId="2262" builtinId="49" hidden="1"/>
    <cellStyle name="Ênfase6" xfId="2290" builtinId="49" hidden="1"/>
    <cellStyle name="Ênfase6" xfId="2335" builtinId="49" hidden="1"/>
    <cellStyle name="Ênfase6" xfId="2370" builtinId="49" hidden="1"/>
    <cellStyle name="Ênfase6" xfId="2392" builtinId="49" hidden="1"/>
    <cellStyle name="Ênfase6" xfId="2427" builtinId="49" hidden="1"/>
    <cellStyle name="Ênfase6" xfId="2472" builtinId="49" hidden="1"/>
    <cellStyle name="Ênfase6" xfId="2505" builtinId="49" hidden="1"/>
    <cellStyle name="Ênfase6" xfId="2552" builtinId="49" hidden="1"/>
    <cellStyle name="Ênfase6" xfId="2588" builtinId="49" hidden="1"/>
    <cellStyle name="Ênfase6" xfId="2596" builtinId="49" hidden="1"/>
    <cellStyle name="Ênfase6" xfId="2624" builtinId="49" hidden="1"/>
    <cellStyle name="Ênfase6" xfId="2669" builtinId="49" hidden="1"/>
    <cellStyle name="Ênfase6" xfId="2704" builtinId="49" hidden="1"/>
    <cellStyle name="Ênfase6" xfId="2747" builtinId="49" hidden="1"/>
    <cellStyle name="Ênfase6" xfId="2794" builtinId="49" hidden="1"/>
    <cellStyle name="Ênfase6" xfId="2830" builtinId="49" hidden="1"/>
    <cellStyle name="Ênfase6" xfId="2879" builtinId="49" hidden="1"/>
    <cellStyle name="Ênfase6" xfId="2912" builtinId="49" hidden="1"/>
    <cellStyle name="Ênfase6" xfId="2959" builtinId="49" hidden="1"/>
    <cellStyle name="Ênfase6" xfId="2995" builtinId="49" hidden="1"/>
    <cellStyle name="Ênfase6" xfId="3003" builtinId="49" hidden="1"/>
    <cellStyle name="Ênfase6" xfId="3031" builtinId="49" hidden="1"/>
    <cellStyle name="Ênfase6" xfId="3076" builtinId="49" hidden="1"/>
    <cellStyle name="Ênfase6" xfId="3111" builtinId="49" hidden="1"/>
    <cellStyle name="Ênfase6" xfId="3157" builtinId="49" hidden="1"/>
    <cellStyle name="Ênfase6" xfId="3192" builtinId="49" hidden="1"/>
    <cellStyle name="Ênfase6" xfId="3237" builtinId="49" hidden="1"/>
    <cellStyle name="Ênfase6" xfId="3270" builtinId="49" hidden="1"/>
    <cellStyle name="Ênfase6" xfId="3317" builtinId="49" hidden="1"/>
    <cellStyle name="Ênfase6" xfId="3353" builtinId="49" hidden="1"/>
    <cellStyle name="Ênfase6" xfId="3361" builtinId="49" hidden="1"/>
    <cellStyle name="Ênfase6" xfId="3389" builtinId="49" hidden="1"/>
    <cellStyle name="Ênfase6" xfId="3434" builtinId="49" hidden="1"/>
    <cellStyle name="Ênfase6" xfId="3469" builtinId="49" hidden="1"/>
    <cellStyle name="Entrada" xfId="14" builtinId="20" hidden="1"/>
    <cellStyle name="Entrada" xfId="52" builtinId="20" hidden="1"/>
    <cellStyle name="Entrada" xfId="102" builtinId="20" hidden="1"/>
    <cellStyle name="Entrada" xfId="136" builtinId="20" hidden="1"/>
    <cellStyle name="Entrada" xfId="180" builtinId="20" hidden="1"/>
    <cellStyle name="Entrada" xfId="218" builtinId="20" hidden="1"/>
    <cellStyle name="Entrada" xfId="166" builtinId="20" hidden="1"/>
    <cellStyle name="Entrada" xfId="258" builtinId="20" hidden="1"/>
    <cellStyle name="Entrada" xfId="298" builtinId="20" hidden="1"/>
    <cellStyle name="Entrada" xfId="335" builtinId="20" hidden="1"/>
    <cellStyle name="Entrada" xfId="381" builtinId="20" hidden="1"/>
    <cellStyle name="Entrada" xfId="453" builtinId="20" hidden="1"/>
    <cellStyle name="Entrada" xfId="491" builtinId="20" hidden="1"/>
    <cellStyle name="Entrada" xfId="541" builtinId="20" hidden="1"/>
    <cellStyle name="Entrada" xfId="575" builtinId="20" hidden="1"/>
    <cellStyle name="Entrada" xfId="619" builtinId="20" hidden="1"/>
    <cellStyle name="Entrada" xfId="657" builtinId="20" hidden="1"/>
    <cellStyle name="Entrada" xfId="605" builtinId="20" hidden="1"/>
    <cellStyle name="Entrada" xfId="696" builtinId="20" hidden="1"/>
    <cellStyle name="Entrada" xfId="736" builtinId="20" hidden="1"/>
    <cellStyle name="Entrada" xfId="773" builtinId="20" hidden="1"/>
    <cellStyle name="Entrada" xfId="832" builtinId="20" hidden="1"/>
    <cellStyle name="Entrada" xfId="875" builtinId="20" hidden="1"/>
    <cellStyle name="Entrada" xfId="920" builtinId="20" hidden="1"/>
    <cellStyle name="Entrada" xfId="954" builtinId="20" hidden="1"/>
    <cellStyle name="Entrada" xfId="998" builtinId="20" hidden="1"/>
    <cellStyle name="Entrada" xfId="1036" builtinId="20" hidden="1"/>
    <cellStyle name="Entrada" xfId="984" builtinId="20" hidden="1"/>
    <cellStyle name="Entrada" xfId="1075" builtinId="20" hidden="1"/>
    <cellStyle name="Entrada" xfId="1115" builtinId="20" hidden="1"/>
    <cellStyle name="Entrada" xfId="1152" builtinId="20" hidden="1"/>
    <cellStyle name="Entrada" xfId="1207" builtinId="20" hidden="1"/>
    <cellStyle name="Entrada" xfId="1245" builtinId="20" hidden="1"/>
    <cellStyle name="Entrada" xfId="1295" builtinId="20" hidden="1"/>
    <cellStyle name="Entrada" xfId="1329" builtinId="20" hidden="1"/>
    <cellStyle name="Entrada" xfId="1373" builtinId="20" hidden="1"/>
    <cellStyle name="Entrada" xfId="1411" builtinId="20" hidden="1"/>
    <cellStyle name="Entrada" xfId="1359" builtinId="20" hidden="1"/>
    <cellStyle name="Entrada" xfId="1450" builtinId="20" hidden="1"/>
    <cellStyle name="Entrada" xfId="1490" builtinId="20" hidden="1"/>
    <cellStyle name="Entrada" xfId="1527" builtinId="20" hidden="1"/>
    <cellStyle name="Entrada" xfId="1573" builtinId="20" hidden="1"/>
    <cellStyle name="Entrada" xfId="1644" builtinId="20" hidden="1"/>
    <cellStyle name="Entrada" xfId="1682" builtinId="20" hidden="1"/>
    <cellStyle name="Entrada" xfId="1732" builtinId="20" hidden="1"/>
    <cellStyle name="Entrada" xfId="1766" builtinId="20" hidden="1"/>
    <cellStyle name="Entrada" xfId="1810" builtinId="20" hidden="1"/>
    <cellStyle name="Entrada" xfId="1848" builtinId="20" hidden="1"/>
    <cellStyle name="Entrada" xfId="1796" builtinId="20" hidden="1"/>
    <cellStyle name="Entrada" xfId="1887" builtinId="20" hidden="1"/>
    <cellStyle name="Entrada" xfId="1927" builtinId="20" hidden="1"/>
    <cellStyle name="Entrada" xfId="1964" builtinId="20" hidden="1"/>
    <cellStyle name="Entrada" xfId="2023" builtinId="20" hidden="1"/>
    <cellStyle name="Entrada" xfId="2066" builtinId="20" hidden="1"/>
    <cellStyle name="Entrada" xfId="2111" builtinId="20" hidden="1"/>
    <cellStyle name="Entrada" xfId="2145" builtinId="20" hidden="1"/>
    <cellStyle name="Entrada" xfId="2189" builtinId="20" hidden="1"/>
    <cellStyle name="Entrada" xfId="2227" builtinId="20" hidden="1"/>
    <cellStyle name="Entrada" xfId="2175" builtinId="20" hidden="1"/>
    <cellStyle name="Entrada" xfId="2266" builtinId="20" hidden="1"/>
    <cellStyle name="Entrada" xfId="2306" builtinId="20" hidden="1"/>
    <cellStyle name="Entrada" xfId="2343" builtinId="20" hidden="1"/>
    <cellStyle name="Entrada" xfId="1617" builtinId="20" hidden="1"/>
    <cellStyle name="Entrada" xfId="2400" builtinId="20" hidden="1"/>
    <cellStyle name="Entrada" xfId="2445" builtinId="20" hidden="1"/>
    <cellStyle name="Entrada" xfId="2479" builtinId="20" hidden="1"/>
    <cellStyle name="Entrada" xfId="2523" builtinId="20" hidden="1"/>
    <cellStyle name="Entrada" xfId="2561" builtinId="20" hidden="1"/>
    <cellStyle name="Entrada" xfId="2509" builtinId="20" hidden="1"/>
    <cellStyle name="Entrada" xfId="2600" builtinId="20" hidden="1"/>
    <cellStyle name="Entrada" xfId="2640" builtinId="20" hidden="1"/>
    <cellStyle name="Entrada" xfId="2677" builtinId="20" hidden="1"/>
    <cellStyle name="Entrada" xfId="2718" builtinId="20" hidden="1"/>
    <cellStyle name="Entrada" xfId="2765" builtinId="20" hidden="1"/>
    <cellStyle name="Entrada" xfId="2803" builtinId="20" hidden="1"/>
    <cellStyle name="Entrada" xfId="2852" builtinId="20" hidden="1"/>
    <cellStyle name="Entrada" xfId="2886" builtinId="20" hidden="1"/>
    <cellStyle name="Entrada" xfId="2930" builtinId="20" hidden="1"/>
    <cellStyle name="Entrada" xfId="2968" builtinId="20" hidden="1"/>
    <cellStyle name="Entrada" xfId="2916" builtinId="20" hidden="1"/>
    <cellStyle name="Entrada" xfId="3007" builtinId="20" hidden="1"/>
    <cellStyle name="Entrada" xfId="3047" builtinId="20" hidden="1"/>
    <cellStyle name="Entrada" xfId="3084" builtinId="20" hidden="1"/>
    <cellStyle name="Entrada" xfId="3129" builtinId="20" hidden="1"/>
    <cellStyle name="Entrada" xfId="3165" builtinId="20" hidden="1"/>
    <cellStyle name="Entrada" xfId="3210" builtinId="20" hidden="1"/>
    <cellStyle name="Entrada" xfId="3244" builtinId="20" hidden="1"/>
    <cellStyle name="Entrada" xfId="3288" builtinId="20" hidden="1"/>
    <cellStyle name="Entrada" xfId="3326" builtinId="20" hidden="1"/>
    <cellStyle name="Entrada" xfId="3274" builtinId="20" hidden="1"/>
    <cellStyle name="Entrada" xfId="3365" builtinId="20" hidden="1"/>
    <cellStyle name="Entrada" xfId="3405" builtinId="20" hidden="1"/>
    <cellStyle name="Entrada" xfId="3442" builtinId="20" hidden="1"/>
    <cellStyle name="Excel Built-in Normal" xfId="3529" xr:uid="{00000000-0005-0000-0000-000057000000}"/>
    <cellStyle name="Excel Built-in Normal 2" xfId="3531" xr:uid="{00000000-0005-0000-0000-000058000000}"/>
    <cellStyle name="Excel Built-in Normal 2 2" xfId="3556" xr:uid="{00000000-0005-0000-0000-000059000000}"/>
    <cellStyle name="Excel Built-in Normal 3" xfId="3555" xr:uid="{00000000-0005-0000-0000-00005A000000}"/>
    <cellStyle name="Geral" xfId="416" xr:uid="{00000000-0005-0000-0000-0000890A0000}"/>
    <cellStyle name="Geral Dados" xfId="87" xr:uid="{00000000-0005-0000-0000-00008A0A0000}"/>
    <cellStyle name="Heading" xfId="3528" xr:uid="{00000000-0005-0000-0000-00005D000000}"/>
    <cellStyle name="Heading 2" xfId="3532" xr:uid="{00000000-0005-0000-0000-00005E000000}"/>
    <cellStyle name="Heading 2 2" xfId="3557" xr:uid="{00000000-0005-0000-0000-00005F000000}"/>
    <cellStyle name="Heading 3" xfId="3554" xr:uid="{00000000-0005-0000-0000-000060000000}"/>
    <cellStyle name="Heading1" xfId="3527" xr:uid="{00000000-0005-0000-0000-000061000000}"/>
    <cellStyle name="Heading1 2" xfId="3495" xr:uid="{00000000-0005-0000-0000-000062000000}"/>
    <cellStyle name="Heading1 2 2" xfId="3515" xr:uid="{00000000-0005-0000-0000-000063000000}"/>
    <cellStyle name="Heading1 3" xfId="3514" xr:uid="{00000000-0005-0000-0000-000064000000}"/>
    <cellStyle name="Hiperlink" xfId="48" builtinId="8" hidden="1"/>
    <cellStyle name="Hiperlink" xfId="48" builtinId="8" hidden="1"/>
    <cellStyle name="Hiperlink" xfId="214" builtinId="8" hidden="1"/>
    <cellStyle name="Hiperlink" xfId="214" builtinId="8" hidden="1"/>
    <cellStyle name="Hiperlink" xfId="331" builtinId="8" hidden="1"/>
    <cellStyle name="Hiperlink" xfId="331" builtinId="8" hidden="1" customBuiltin="1"/>
    <cellStyle name="Hiperlink" xfId="371" builtinId="8" hidden="1"/>
    <cellStyle name="Hiperlink" xfId="487" builtinId="8" hidden="1"/>
    <cellStyle name="Hiperlink" xfId="487" builtinId="8" hidden="1"/>
    <cellStyle name="Hiperlink" xfId="653" builtinId="8" hidden="1"/>
    <cellStyle name="Hiperlink" xfId="653" builtinId="8" hidden="1"/>
    <cellStyle name="Hiperlink" xfId="769" builtinId="8" hidden="1"/>
    <cellStyle name="Hiperlink" xfId="769" builtinId="8" hidden="1" customBuiltin="1"/>
    <cellStyle name="Hiperlink" xfId="871" builtinId="8" hidden="1"/>
    <cellStyle name="Hiperlink" xfId="871" builtinId="8" hidden="1"/>
    <cellStyle name="Hiperlink" xfId="1032" builtinId="8" hidden="1"/>
    <cellStyle name="Hiperlink" xfId="1032" builtinId="8" hidden="1"/>
    <cellStyle name="Hiperlink" xfId="1148" builtinId="8" hidden="1"/>
    <cellStyle name="Hiperlink" xfId="1148" builtinId="8" hidden="1" customBuiltin="1"/>
    <cellStyle name="Hiperlink" xfId="1241" builtinId="8" hidden="1"/>
    <cellStyle name="Hiperlink" xfId="1241" builtinId="8" hidden="1"/>
    <cellStyle name="Hiperlink" xfId="1407" builtinId="8" hidden="1"/>
    <cellStyle name="Hiperlink" xfId="1407" builtinId="8" hidden="1"/>
    <cellStyle name="Hiperlink" xfId="1523" builtinId="8" hidden="1"/>
    <cellStyle name="Hiperlink" xfId="1523" builtinId="8" hidden="1" customBuiltin="1"/>
    <cellStyle name="Hiperlink" xfId="1563" builtinId="8" hidden="1"/>
    <cellStyle name="Hiperlink" xfId="1678" builtinId="8" hidden="1"/>
    <cellStyle name="Hiperlink" xfId="1678" builtinId="8" hidden="1"/>
    <cellStyle name="Hiperlink" xfId="1844" builtinId="8" hidden="1"/>
    <cellStyle name="Hiperlink" xfId="1844" builtinId="8" hidden="1"/>
    <cellStyle name="Hiperlink" xfId="1960" builtinId="8" hidden="1"/>
    <cellStyle name="Hiperlink" xfId="1960" builtinId="8" hidden="1" customBuiltin="1"/>
    <cellStyle name="Hiperlink" xfId="2062" builtinId="8" hidden="1"/>
    <cellStyle name="Hiperlink" xfId="2062" builtinId="8" hidden="1"/>
    <cellStyle name="Hiperlink" xfId="2223" builtinId="8" hidden="1"/>
    <cellStyle name="Hiperlink" xfId="2223" builtinId="8" hidden="1"/>
    <cellStyle name="Hiperlink" xfId="2339" builtinId="8" hidden="1"/>
    <cellStyle name="Hiperlink" xfId="2339" builtinId="8" hidden="1" customBuiltin="1"/>
    <cellStyle name="Hiperlink" xfId="2396" builtinId="8" hidden="1"/>
    <cellStyle name="Hiperlink" xfId="2396" builtinId="8" hidden="1"/>
    <cellStyle name="Hiperlink" xfId="2557" builtinId="8" hidden="1"/>
    <cellStyle name="Hiperlink" xfId="2557" builtinId="8" hidden="1"/>
    <cellStyle name="Hiperlink" xfId="2673" builtinId="8" hidden="1"/>
    <cellStyle name="Hiperlink" xfId="2673" builtinId="8" hidden="1" customBuiltin="1"/>
    <cellStyle name="Hiperlink" xfId="2709" builtinId="8" hidden="1"/>
    <cellStyle name="Hiperlink" xfId="2799" builtinId="8" hidden="1"/>
    <cellStyle name="Hiperlink" xfId="2799" builtinId="8" hidden="1"/>
    <cellStyle name="Hiperlink" xfId="2964" builtinId="8" hidden="1"/>
    <cellStyle name="Hiperlink" xfId="2964" builtinId="8" hidden="1"/>
    <cellStyle name="Hiperlink" xfId="3080" builtinId="8" hidden="1"/>
    <cellStyle name="Hiperlink" xfId="3080" builtinId="8" hidden="1" customBuiltin="1"/>
    <cellStyle name="Hiperlink" xfId="3161" builtinId="8" hidden="1"/>
    <cellStyle name="Hiperlink" xfId="3161" builtinId="8" hidden="1"/>
    <cellStyle name="Hiperlink" xfId="3322" builtinId="8" hidden="1"/>
    <cellStyle name="Hiperlink" xfId="3322" builtinId="8" hidden="1"/>
    <cellStyle name="Hiperlink" xfId="3438" builtinId="8" hidden="1"/>
    <cellStyle name="Hiperlink" xfId="3438" builtinId="8" hidden="1" customBuiltin="1"/>
    <cellStyle name="Hiperlink 2" xfId="436" xr:uid="{00000000-0005-0000-0000-0000C40A0000}"/>
    <cellStyle name="Hiperlink 2 2" xfId="3538" xr:uid="{00000000-0005-0000-0000-00006A000000}"/>
    <cellStyle name="Hiperlink 3" xfId="437" xr:uid="{00000000-0005-0000-0000-0000C50A0000}"/>
    <cellStyle name="Hiperlink 4" xfId="3496" xr:uid="{00000000-0005-0000-0000-0000C60D0000}"/>
    <cellStyle name="Hyperlink 2" xfId="816" xr:uid="{00000000-0005-0000-0000-0000C60A0000}"/>
    <cellStyle name="Moeda" xfId="1" builtinId="4" hidden="1"/>
    <cellStyle name="Moeda" xfId="86" builtinId="4"/>
    <cellStyle name="Moeda [0]" xfId="5" builtinId="7" hidden="1"/>
    <cellStyle name="Moeda [0]" xfId="171" builtinId="7" hidden="1"/>
    <cellStyle name="Moeda [0]" xfId="289" builtinId="7" hidden="1"/>
    <cellStyle name="Moeda [0]" xfId="444" builtinId="7" hidden="1"/>
    <cellStyle name="Moeda [0]" xfId="610" builtinId="7" hidden="1"/>
    <cellStyle name="Moeda [0]" xfId="727" builtinId="7" hidden="1"/>
    <cellStyle name="Moeda [0]" xfId="522" builtinId="7" hidden="1"/>
    <cellStyle name="Moeda [0]" xfId="989" builtinId="7" hidden="1"/>
    <cellStyle name="Moeda [0]" xfId="1106" builtinId="7" hidden="1"/>
    <cellStyle name="Moeda [0]" xfId="1198" builtinId="7" hidden="1"/>
    <cellStyle name="Moeda [0]" xfId="1364" builtinId="7" hidden="1"/>
    <cellStyle name="Moeda [0]" xfId="1481" builtinId="7" hidden="1"/>
    <cellStyle name="Moeda [0]" xfId="1635" builtinId="7" hidden="1"/>
    <cellStyle name="Moeda [0]" xfId="1801" builtinId="7" hidden="1"/>
    <cellStyle name="Moeda [0]" xfId="1918" builtinId="7" hidden="1"/>
    <cellStyle name="Moeda [0]" xfId="1713" builtinId="7" hidden="1"/>
    <cellStyle name="Moeda [0]" xfId="2180" builtinId="7" hidden="1"/>
    <cellStyle name="Moeda [0]" xfId="2297" builtinId="7" hidden="1"/>
    <cellStyle name="Moeda [0]" xfId="1276" builtinId="7" hidden="1"/>
    <cellStyle name="Moeda [0]" xfId="2514" builtinId="7" hidden="1"/>
    <cellStyle name="Moeda [0]" xfId="2631" builtinId="7" hidden="1"/>
    <cellStyle name="Moeda [0]" xfId="2756" builtinId="7" hidden="1"/>
    <cellStyle name="Moeda [0]" xfId="2921" builtinId="7" hidden="1"/>
    <cellStyle name="Moeda [0]" xfId="3038" builtinId="7" hidden="1"/>
    <cellStyle name="Moeda [0]" xfId="2834" builtinId="7" hidden="1"/>
    <cellStyle name="Moeda [0]" xfId="3279" builtinId="7" hidden="1"/>
    <cellStyle name="Moeda [0]" xfId="3396" builtinId="7" hidden="1"/>
    <cellStyle name="Moeda 10" xfId="3518" xr:uid="{00000000-0005-0000-0000-000073000000}"/>
    <cellStyle name="Moeda 10 2" xfId="3559" xr:uid="{00000000-0005-0000-0000-000073000000}"/>
    <cellStyle name="Moeda 10 2 2" xfId="3741" xr:uid="{00000000-0005-0000-0000-000073000000}"/>
    <cellStyle name="Moeda 10 3" xfId="3722" xr:uid="{00000000-0005-0000-0000-000073000000}"/>
    <cellStyle name="Moeda 11" xfId="3517" xr:uid="{00000000-0005-0000-0000-0000C80D0000}"/>
    <cellStyle name="Moeda 11 2" xfId="3721" xr:uid="{00000000-0005-0000-0000-0000C80D0000}"/>
    <cellStyle name="Moeda 12" xfId="3580" xr:uid="{00000000-0005-0000-0000-00001A0E0000}"/>
    <cellStyle name="Moeda 2" xfId="255" hidden="1" xr:uid="{00000000-0005-0000-0000-00001D0B0000}"/>
    <cellStyle name="Moeda 2" xfId="366" hidden="1" xr:uid="{00000000-0005-0000-0000-00001E0B0000}"/>
    <cellStyle name="Moeda 2" xfId="694" hidden="1" xr:uid="{00000000-0005-0000-0000-00001F0B0000}"/>
    <cellStyle name="Moeda 2" xfId="804" hidden="1" xr:uid="{00000000-0005-0000-0000-0000200B0000}"/>
    <cellStyle name="Moeda 2" xfId="811" hidden="1" xr:uid="{00000000-0005-0000-0000-0000210B0000}"/>
    <cellStyle name="Moeda 2" xfId="818" hidden="1" xr:uid="{00000000-0005-0000-0000-0000220B0000}"/>
    <cellStyle name="Moeda 2" xfId="849" hidden="1" xr:uid="{00000000-0005-0000-0000-0000230B0000}"/>
    <cellStyle name="Moeda 2" xfId="848" hidden="1" xr:uid="{00000000-0005-0000-0000-0000240B0000}"/>
    <cellStyle name="Moeda 2" xfId="847" hidden="1" xr:uid="{00000000-0005-0000-0000-0000250B0000}"/>
    <cellStyle name="Moeda 2" xfId="846" hidden="1" xr:uid="{00000000-0005-0000-0000-0000260B0000}"/>
    <cellStyle name="Moeda 2" xfId="850" hidden="1" xr:uid="{00000000-0005-0000-0000-0000270B0000}"/>
    <cellStyle name="Moeda 2" xfId="1073" hidden="1" xr:uid="{00000000-0005-0000-0000-0000280B0000}"/>
    <cellStyle name="Moeda 2" xfId="1183" hidden="1" xr:uid="{00000000-0005-0000-0000-0000290B0000}"/>
    <cellStyle name="Moeda 2" xfId="1184" hidden="1" xr:uid="{00000000-0005-0000-0000-00002A0B0000}"/>
    <cellStyle name="Moeda 2" xfId="1185" hidden="1" xr:uid="{00000000-0005-0000-0000-00002B0B0000}"/>
    <cellStyle name="Moeda 2" xfId="1189" hidden="1" xr:uid="{00000000-0005-0000-0000-00002C0B0000}"/>
    <cellStyle name="Moeda 2" xfId="1188" hidden="1" xr:uid="{00000000-0005-0000-0000-00002D0B0000}"/>
    <cellStyle name="Moeda 2" xfId="1187" hidden="1" xr:uid="{00000000-0005-0000-0000-00002E0B0000}"/>
    <cellStyle name="Moeda 2" xfId="1186" hidden="1" xr:uid="{00000000-0005-0000-0000-00002F0B0000}"/>
    <cellStyle name="Moeda 2" xfId="1190" hidden="1" xr:uid="{00000000-0005-0000-0000-0000300B0000}"/>
    <cellStyle name="Moeda 2" xfId="1448" hidden="1" xr:uid="{00000000-0005-0000-0000-0000310B0000}"/>
    <cellStyle name="Moeda 2" xfId="1558" hidden="1" xr:uid="{00000000-0005-0000-0000-0000320B0000}"/>
    <cellStyle name="Moeda 2" xfId="1885" hidden="1" xr:uid="{00000000-0005-0000-0000-0000330B0000}"/>
    <cellStyle name="Moeda 2" xfId="1995" hidden="1" xr:uid="{00000000-0005-0000-0000-0000340B0000}"/>
    <cellStyle name="Moeda 2" xfId="2002" hidden="1" xr:uid="{00000000-0005-0000-0000-0000350B0000}"/>
    <cellStyle name="Moeda 2" xfId="2009" hidden="1" xr:uid="{00000000-0005-0000-0000-0000360B0000}"/>
    <cellStyle name="Moeda 2" xfId="2040" hidden="1" xr:uid="{00000000-0005-0000-0000-0000370B0000}"/>
    <cellStyle name="Moeda 2" xfId="2039" hidden="1" xr:uid="{00000000-0005-0000-0000-0000380B0000}"/>
    <cellStyle name="Moeda 2" xfId="2038" hidden="1" xr:uid="{00000000-0005-0000-0000-0000390B0000}"/>
    <cellStyle name="Moeda 2" xfId="2037" hidden="1" xr:uid="{00000000-0005-0000-0000-00003A0B0000}"/>
    <cellStyle name="Moeda 2" xfId="2041" hidden="1" xr:uid="{00000000-0005-0000-0000-00003B0B0000}"/>
    <cellStyle name="Moeda 2" xfId="2264" hidden="1" xr:uid="{00000000-0005-0000-0000-00003C0B0000}"/>
    <cellStyle name="Moeda 2" xfId="2374" hidden="1" xr:uid="{00000000-0005-0000-0000-00003D0B0000}"/>
    <cellStyle name="Moeda 2" xfId="2375" hidden="1" xr:uid="{00000000-0005-0000-0000-00003E0B0000}"/>
    <cellStyle name="Moeda 2" xfId="2376" hidden="1" xr:uid="{00000000-0005-0000-0000-00003F0B0000}"/>
    <cellStyle name="Moeda 2" xfId="2380" hidden="1" xr:uid="{00000000-0005-0000-0000-0000400B0000}"/>
    <cellStyle name="Moeda 2" xfId="2379" hidden="1" xr:uid="{00000000-0005-0000-0000-0000410B0000}"/>
    <cellStyle name="Moeda 2" xfId="2378" hidden="1" xr:uid="{00000000-0005-0000-0000-0000420B0000}"/>
    <cellStyle name="Moeda 2" xfId="2377" hidden="1" xr:uid="{00000000-0005-0000-0000-0000430B0000}"/>
    <cellStyle name="Moeda 2" xfId="2381" hidden="1" xr:uid="{00000000-0005-0000-0000-0000440B0000}"/>
    <cellStyle name="Moeda 2" xfId="2598" hidden="1" xr:uid="{00000000-0005-0000-0000-0000450B0000}"/>
    <cellStyle name="Moeda 2" xfId="2708" hidden="1" xr:uid="{00000000-0005-0000-0000-0000460B0000}"/>
    <cellStyle name="Moeda 2" xfId="3005" hidden="1" xr:uid="{00000000-0005-0000-0000-0000470B0000}"/>
    <cellStyle name="Moeda 2" xfId="3115" hidden="1" xr:uid="{00000000-0005-0000-0000-0000480B0000}"/>
    <cellStyle name="Moeda 2" xfId="3120" hidden="1" xr:uid="{00000000-0005-0000-0000-0000490B0000}"/>
    <cellStyle name="Moeda 2" xfId="3122" hidden="1" xr:uid="{00000000-0005-0000-0000-00004A0B0000}"/>
    <cellStyle name="Moeda 2" xfId="3139" hidden="1" xr:uid="{00000000-0005-0000-0000-00004B0B0000}"/>
    <cellStyle name="Moeda 2" xfId="3138" hidden="1" xr:uid="{00000000-0005-0000-0000-00004C0B0000}"/>
    <cellStyle name="Moeda 2" xfId="3137" hidden="1" xr:uid="{00000000-0005-0000-0000-00004D0B0000}"/>
    <cellStyle name="Moeda 2" xfId="3136" hidden="1" xr:uid="{00000000-0005-0000-0000-00004E0B0000}"/>
    <cellStyle name="Moeda 2" xfId="3140" hidden="1" xr:uid="{00000000-0005-0000-0000-00004F0B0000}"/>
    <cellStyle name="Moeda 2" xfId="3363" hidden="1" xr:uid="{00000000-0005-0000-0000-0000500B0000}"/>
    <cellStyle name="Moeda 2" xfId="3473" hidden="1" xr:uid="{00000000-0005-0000-0000-0000510B0000}"/>
    <cellStyle name="Moeda 2" xfId="3474" hidden="1" xr:uid="{00000000-0005-0000-0000-0000520B0000}"/>
    <cellStyle name="Moeda 2" xfId="3475" hidden="1" xr:uid="{00000000-0005-0000-0000-0000530B0000}"/>
    <cellStyle name="Moeda 2" xfId="3479" hidden="1" xr:uid="{00000000-0005-0000-0000-0000540B0000}"/>
    <cellStyle name="Moeda 2" xfId="3478" hidden="1" xr:uid="{00000000-0005-0000-0000-0000550B0000}"/>
    <cellStyle name="Moeda 2" xfId="3477" hidden="1" xr:uid="{00000000-0005-0000-0000-0000560B0000}"/>
    <cellStyle name="Moeda 2" xfId="3476" hidden="1" xr:uid="{00000000-0005-0000-0000-0000570B0000}"/>
    <cellStyle name="Moeda 2" xfId="3480" hidden="1" xr:uid="{00000000-0005-0000-0000-0000580B0000}"/>
    <cellStyle name="Moeda 2" xfId="3581" hidden="1" xr:uid="{00000000-0005-0000-0000-00001E0B0000}"/>
    <cellStyle name="Moeda 2" xfId="3593" hidden="1" xr:uid="{00000000-0005-0000-0000-00001F0B0000}"/>
    <cellStyle name="Moeda 2" xfId="3594" hidden="1" xr:uid="{00000000-0005-0000-0000-0000200B0000}"/>
    <cellStyle name="Moeda 2" xfId="3596" hidden="1" xr:uid="{00000000-0005-0000-0000-0000210B0000}"/>
    <cellStyle name="Moeda 2" xfId="3600" hidden="1" xr:uid="{00000000-0005-0000-0000-0000220B0000}"/>
    <cellStyle name="Moeda 2" xfId="3616" hidden="1" xr:uid="{00000000-0005-0000-0000-0000230B0000}"/>
    <cellStyle name="Moeda 2" xfId="3615" hidden="1" xr:uid="{00000000-0005-0000-0000-0000240B0000}"/>
    <cellStyle name="Moeda 2" xfId="3614" hidden="1" xr:uid="{00000000-0005-0000-0000-0000250B0000}"/>
    <cellStyle name="Moeda 2" xfId="3613" hidden="1" xr:uid="{00000000-0005-0000-0000-0000260B0000}"/>
    <cellStyle name="Moeda 2" xfId="3617" hidden="1" xr:uid="{00000000-0005-0000-0000-0000270B0000}"/>
    <cellStyle name="Moeda 2" xfId="3618" hidden="1" xr:uid="{00000000-0005-0000-0000-0000280B0000}"/>
    <cellStyle name="Moeda 2" xfId="3619" hidden="1" xr:uid="{00000000-0005-0000-0000-0000290B0000}"/>
    <cellStyle name="Moeda 2" xfId="3620" hidden="1" xr:uid="{00000000-0005-0000-0000-00002A0B0000}"/>
    <cellStyle name="Moeda 2" xfId="3621" hidden="1" xr:uid="{00000000-0005-0000-0000-00002B0B0000}"/>
    <cellStyle name="Moeda 2" xfId="3625" hidden="1" xr:uid="{00000000-0005-0000-0000-00002C0B0000}"/>
    <cellStyle name="Moeda 2" xfId="3624" hidden="1" xr:uid="{00000000-0005-0000-0000-00002D0B0000}"/>
    <cellStyle name="Moeda 2" xfId="3623" hidden="1" xr:uid="{00000000-0005-0000-0000-00002E0B0000}"/>
    <cellStyle name="Moeda 2" xfId="3622" hidden="1" xr:uid="{00000000-0005-0000-0000-00002F0B0000}"/>
    <cellStyle name="Moeda 2" xfId="3626" hidden="1" xr:uid="{00000000-0005-0000-0000-0000300B0000}"/>
    <cellStyle name="Moeda 2" xfId="3630" hidden="1" xr:uid="{00000000-0005-0000-0000-0000310B0000}"/>
    <cellStyle name="Moeda 2" xfId="3631" hidden="1" xr:uid="{00000000-0005-0000-0000-0000320B0000}"/>
    <cellStyle name="Moeda 2" xfId="3643" hidden="1" xr:uid="{00000000-0005-0000-0000-0000330B0000}"/>
    <cellStyle name="Moeda 2" xfId="3644" hidden="1" xr:uid="{00000000-0005-0000-0000-0000340B0000}"/>
    <cellStyle name="Moeda 2" xfId="3646" hidden="1" xr:uid="{00000000-0005-0000-0000-0000350B0000}"/>
    <cellStyle name="Moeda 2" xfId="3650" hidden="1" xr:uid="{00000000-0005-0000-0000-0000360B0000}"/>
    <cellStyle name="Moeda 2" xfId="3666" hidden="1" xr:uid="{00000000-0005-0000-0000-0000370B0000}"/>
    <cellStyle name="Moeda 2" xfId="3665" hidden="1" xr:uid="{00000000-0005-0000-0000-0000380B0000}"/>
    <cellStyle name="Moeda 2" xfId="3664" hidden="1" xr:uid="{00000000-0005-0000-0000-0000390B0000}"/>
    <cellStyle name="Moeda 2" xfId="3663" hidden="1" xr:uid="{00000000-0005-0000-0000-00003A0B0000}"/>
    <cellStyle name="Moeda 2" xfId="3667" hidden="1" xr:uid="{00000000-0005-0000-0000-00003B0B0000}"/>
    <cellStyle name="Moeda 2" xfId="3668" hidden="1" xr:uid="{00000000-0005-0000-0000-00003C0B0000}"/>
    <cellStyle name="Moeda 2" xfId="3669" hidden="1" xr:uid="{00000000-0005-0000-0000-00003D0B0000}"/>
    <cellStyle name="Moeda 2" xfId="3670" hidden="1" xr:uid="{00000000-0005-0000-0000-00003E0B0000}"/>
    <cellStyle name="Moeda 2" xfId="3671" hidden="1" xr:uid="{00000000-0005-0000-0000-00003F0B0000}"/>
    <cellStyle name="Moeda 2" xfId="3675" hidden="1" xr:uid="{00000000-0005-0000-0000-0000400B0000}"/>
    <cellStyle name="Moeda 2" xfId="3674" hidden="1" xr:uid="{00000000-0005-0000-0000-0000410B0000}"/>
    <cellStyle name="Moeda 2" xfId="3673" hidden="1" xr:uid="{00000000-0005-0000-0000-0000420B0000}"/>
    <cellStyle name="Moeda 2" xfId="3672" hidden="1" xr:uid="{00000000-0005-0000-0000-0000430B0000}"/>
    <cellStyle name="Moeda 2" xfId="3676" hidden="1" xr:uid="{00000000-0005-0000-0000-0000440B0000}"/>
    <cellStyle name="Moeda 2" xfId="3677" hidden="1" xr:uid="{00000000-0005-0000-0000-0000450B0000}"/>
    <cellStyle name="Moeda 2" xfId="3678" hidden="1" xr:uid="{00000000-0005-0000-0000-0000460B0000}"/>
    <cellStyle name="Moeda 2" xfId="3679" hidden="1" xr:uid="{00000000-0005-0000-0000-0000470B0000}"/>
    <cellStyle name="Moeda 2" xfId="3680" hidden="1" xr:uid="{00000000-0005-0000-0000-0000480B0000}"/>
    <cellStyle name="Moeda 2" xfId="3681" hidden="1" xr:uid="{00000000-0005-0000-0000-0000490B0000}"/>
    <cellStyle name="Moeda 2" xfId="3682" hidden="1" xr:uid="{00000000-0005-0000-0000-00004A0B0000}"/>
    <cellStyle name="Moeda 2" xfId="3686" hidden="1" xr:uid="{00000000-0005-0000-0000-00004B0B0000}"/>
    <cellStyle name="Moeda 2" xfId="3685" hidden="1" xr:uid="{00000000-0005-0000-0000-00004C0B0000}"/>
    <cellStyle name="Moeda 2" xfId="3684" hidden="1" xr:uid="{00000000-0005-0000-0000-00004D0B0000}"/>
    <cellStyle name="Moeda 2" xfId="3683" hidden="1" xr:uid="{00000000-0005-0000-0000-00004E0B0000}"/>
    <cellStyle name="Moeda 2" xfId="3687" hidden="1" xr:uid="{00000000-0005-0000-0000-00004F0B0000}"/>
    <cellStyle name="Moeda 2" xfId="3688" hidden="1" xr:uid="{00000000-0005-0000-0000-0000500B0000}"/>
    <cellStyle name="Moeda 2" xfId="3689" hidden="1" xr:uid="{00000000-0005-0000-0000-0000510B0000}"/>
    <cellStyle name="Moeda 2" xfId="3690" hidden="1" xr:uid="{00000000-0005-0000-0000-0000520B0000}"/>
    <cellStyle name="Moeda 2" xfId="3691" hidden="1" xr:uid="{00000000-0005-0000-0000-0000530B0000}"/>
    <cellStyle name="Moeda 2" xfId="3695" hidden="1" xr:uid="{00000000-0005-0000-0000-0000540B0000}"/>
    <cellStyle name="Moeda 2" xfId="3694" hidden="1" xr:uid="{00000000-0005-0000-0000-0000550B0000}"/>
    <cellStyle name="Moeda 2" xfId="3693" hidden="1" xr:uid="{00000000-0005-0000-0000-0000560B0000}"/>
    <cellStyle name="Moeda 2" xfId="3692" hidden="1" xr:uid="{00000000-0005-0000-0000-0000570B0000}"/>
    <cellStyle name="Moeda 2" xfId="3696" xr:uid="{00000000-0005-0000-0000-0000580B0000}"/>
    <cellStyle name="Moeda 2 2" xfId="432" xr:uid="{00000000-0005-0000-0000-0000590B0000}"/>
    <cellStyle name="Moeda 3" xfId="422" xr:uid="{00000000-0005-0000-0000-00005A0B0000}"/>
    <cellStyle name="Moeda 3 2" xfId="433" xr:uid="{00000000-0005-0000-0000-00005B0B0000}"/>
    <cellStyle name="Moeda 4" xfId="372" xr:uid="{00000000-0005-0000-0000-00005C0B0000}"/>
    <cellStyle name="Moeda 4 2" xfId="821" xr:uid="{00000000-0005-0000-0000-00005D0B0000}"/>
    <cellStyle name="Moeda 4 2 2" xfId="2012" xr:uid="{00000000-0005-0000-0000-00005E0B0000}"/>
    <cellStyle name="Moeda 4 2 2 2" xfId="3569" xr:uid="{00000000-0005-0000-0000-000079000000}"/>
    <cellStyle name="Moeda 4 2 2 2 2" xfId="3751" xr:uid="{00000000-0005-0000-0000-000079000000}"/>
    <cellStyle name="Moeda 4 2 2 3" xfId="3653" xr:uid="{00000000-0005-0000-0000-00005E0B0000}"/>
    <cellStyle name="Moeda 4 2 3" xfId="3541" xr:uid="{00000000-0005-0000-0000-000079000000}"/>
    <cellStyle name="Moeda 4 2 3 2" xfId="3733" xr:uid="{00000000-0005-0000-0000-000079000000}"/>
    <cellStyle name="Moeda 4 2 4" xfId="3603" xr:uid="{00000000-0005-0000-0000-00005D0B0000}"/>
    <cellStyle name="Moeda 4 3" xfId="1564" xr:uid="{00000000-0005-0000-0000-00005F0B0000}"/>
    <cellStyle name="Moeda 4 3 2" xfId="3568" xr:uid="{00000000-0005-0000-0000-000078000000}"/>
    <cellStyle name="Moeda 4 3 2 2" xfId="3750" xr:uid="{00000000-0005-0000-0000-000078000000}"/>
    <cellStyle name="Moeda 4 3 3" xfId="3634" xr:uid="{00000000-0005-0000-0000-00005F0B0000}"/>
    <cellStyle name="Moeda 4 4" xfId="3540" xr:uid="{00000000-0005-0000-0000-000078000000}"/>
    <cellStyle name="Moeda 4 4 2" xfId="3732" xr:uid="{00000000-0005-0000-0000-000078000000}"/>
    <cellStyle name="Moeda 4 5" xfId="3584" xr:uid="{00000000-0005-0000-0000-00005C0B0000}"/>
    <cellStyle name="Moeda 5" xfId="817" xr:uid="{00000000-0005-0000-0000-0000600B0000}"/>
    <cellStyle name="Moeda 5 2" xfId="2008" xr:uid="{00000000-0005-0000-0000-0000610B0000}"/>
    <cellStyle name="Moeda 5 2 2" xfId="3570" xr:uid="{00000000-0005-0000-0000-00007A000000}"/>
    <cellStyle name="Moeda 5 2 2 2" xfId="3752" xr:uid="{00000000-0005-0000-0000-00007A000000}"/>
    <cellStyle name="Moeda 5 2 3" xfId="3649" xr:uid="{00000000-0005-0000-0000-0000610B0000}"/>
    <cellStyle name="Moeda 5 3" xfId="3542" xr:uid="{00000000-0005-0000-0000-00007A000000}"/>
    <cellStyle name="Moeda 5 3 2" xfId="3734" xr:uid="{00000000-0005-0000-0000-00007A000000}"/>
    <cellStyle name="Moeda 5 4" xfId="3599" xr:uid="{00000000-0005-0000-0000-0000600B0000}"/>
    <cellStyle name="Moeda 6" xfId="845" xr:uid="{00000000-0005-0000-0000-0000620B0000}"/>
    <cellStyle name="Moeda 6 2" xfId="2036" xr:uid="{00000000-0005-0000-0000-0000630B0000}"/>
    <cellStyle name="Moeda 6 2 2" xfId="3571" xr:uid="{00000000-0005-0000-0000-00007B000000}"/>
    <cellStyle name="Moeda 6 2 2 2" xfId="3753" xr:uid="{00000000-0005-0000-0000-00007B000000}"/>
    <cellStyle name="Moeda 6 2 3" xfId="3662" xr:uid="{00000000-0005-0000-0000-0000630B0000}"/>
    <cellStyle name="Moeda 6 3" xfId="3543" xr:uid="{00000000-0005-0000-0000-00007B000000}"/>
    <cellStyle name="Moeda 6 3 2" xfId="3735" xr:uid="{00000000-0005-0000-0000-00007B000000}"/>
    <cellStyle name="Moeda 6 4" xfId="3612" xr:uid="{00000000-0005-0000-0000-0000620B0000}"/>
    <cellStyle name="Moeda 7" xfId="525" xr:uid="{00000000-0005-0000-0000-0000640B0000}"/>
    <cellStyle name="Moeda 7 2" xfId="1716" xr:uid="{00000000-0005-0000-0000-0000650B0000}"/>
    <cellStyle name="Moeda 7 2 2" xfId="3572" xr:uid="{00000000-0005-0000-0000-00007C000000}"/>
    <cellStyle name="Moeda 7 2 2 2" xfId="3754" xr:uid="{00000000-0005-0000-0000-00007C000000}"/>
    <cellStyle name="Moeda 7 2 3" xfId="3642" xr:uid="{00000000-0005-0000-0000-0000650B0000}"/>
    <cellStyle name="Moeda 7 3" xfId="3544" xr:uid="{00000000-0005-0000-0000-00007C000000}"/>
    <cellStyle name="Moeda 7 3 2" xfId="3736" xr:uid="{00000000-0005-0000-0000-00007C000000}"/>
    <cellStyle name="Moeda 7 4" xfId="3592" xr:uid="{00000000-0005-0000-0000-0000640B0000}"/>
    <cellStyle name="Moeda 8" xfId="1279" xr:uid="{00000000-0005-0000-0000-0000660B0000}"/>
    <cellStyle name="Moeda 8 2" xfId="3545" xr:uid="{00000000-0005-0000-0000-00007D000000}"/>
    <cellStyle name="Moeda 8 3" xfId="3629" xr:uid="{00000000-0005-0000-0000-0000660B0000}"/>
    <cellStyle name="Moeda 9" xfId="3539" xr:uid="{00000000-0005-0000-0000-00007E000000}"/>
    <cellStyle name="Moeda 9 2" xfId="3567" xr:uid="{00000000-0005-0000-0000-00007E000000}"/>
    <cellStyle name="Moeda 9 2 2" xfId="3749" xr:uid="{00000000-0005-0000-0000-00007E000000}"/>
    <cellStyle name="Moeda 9 3" xfId="3731" xr:uid="{00000000-0005-0000-0000-00007E000000}"/>
    <cellStyle name="Neutro" xfId="13" builtinId="28" hidden="1"/>
    <cellStyle name="Neutro" xfId="51" builtinId="28" hidden="1"/>
    <cellStyle name="Neutro" xfId="179" builtinId="28" hidden="1"/>
    <cellStyle name="Neutro" xfId="217" builtinId="28" hidden="1"/>
    <cellStyle name="Neutro" xfId="297" builtinId="28" hidden="1"/>
    <cellStyle name="Neutro" xfId="334" builtinId="28" hidden="1"/>
    <cellStyle name="Neutro" xfId="380" builtinId="28" hidden="1"/>
    <cellStyle name="Neutro" xfId="452" builtinId="28" hidden="1"/>
    <cellStyle name="Neutro" xfId="490" builtinId="28" hidden="1"/>
    <cellStyle name="Neutro" xfId="618" builtinId="28" hidden="1"/>
    <cellStyle name="Neutro" xfId="656" builtinId="28" hidden="1"/>
    <cellStyle name="Neutro" xfId="735" builtinId="28" hidden="1"/>
    <cellStyle name="Neutro" xfId="772" builtinId="28" hidden="1"/>
    <cellStyle name="Neutro" xfId="843" builtinId="28" hidden="1"/>
    <cellStyle name="Neutro" xfId="874" builtinId="28" hidden="1"/>
    <cellStyle name="Neutro" xfId="997" builtinId="28" hidden="1"/>
    <cellStyle name="Neutro" xfId="1035" builtinId="28" hidden="1"/>
    <cellStyle name="Neutro" xfId="1114" builtinId="28" hidden="1"/>
    <cellStyle name="Neutro" xfId="1151" builtinId="28" hidden="1"/>
    <cellStyle name="Neutro" xfId="1206" builtinId="28" hidden="1"/>
    <cellStyle name="Neutro" xfId="1244" builtinId="28" hidden="1"/>
    <cellStyle name="Neutro" xfId="1372" builtinId="28" hidden="1"/>
    <cellStyle name="Neutro" xfId="1410" builtinId="28" hidden="1"/>
    <cellStyle name="Neutro" xfId="1489" builtinId="28" hidden="1"/>
    <cellStyle name="Neutro" xfId="1526" builtinId="28" hidden="1"/>
    <cellStyle name="Neutro" xfId="1572" builtinId="28" hidden="1"/>
    <cellStyle name="Neutro" xfId="1643" builtinId="28" hidden="1"/>
    <cellStyle name="Neutro" xfId="1681" builtinId="28" hidden="1"/>
    <cellStyle name="Neutro" xfId="1809" builtinId="28" hidden="1"/>
    <cellStyle name="Neutro" xfId="1847" builtinId="28" hidden="1"/>
    <cellStyle name="Neutro" xfId="1926" builtinId="28" hidden="1"/>
    <cellStyle name="Neutro" xfId="1963" builtinId="28" hidden="1"/>
    <cellStyle name="Neutro" xfId="2034" builtinId="28" hidden="1"/>
    <cellStyle name="Neutro" xfId="2065" builtinId="28" hidden="1"/>
    <cellStyle name="Neutro" xfId="2188" builtinId="28" hidden="1"/>
    <cellStyle name="Neutro" xfId="2226" builtinId="28" hidden="1"/>
    <cellStyle name="Neutro" xfId="2305" builtinId="28" hidden="1"/>
    <cellStyle name="Neutro" xfId="2342" builtinId="28" hidden="1"/>
    <cellStyle name="Neutro" xfId="1613" builtinId="28" hidden="1"/>
    <cellStyle name="Neutro" xfId="2399" builtinId="28" hidden="1"/>
    <cellStyle name="Neutro" xfId="2522" builtinId="28" hidden="1"/>
    <cellStyle name="Neutro" xfId="2560" builtinId="28" hidden="1"/>
    <cellStyle name="Neutro" xfId="2639" builtinId="28" hidden="1"/>
    <cellStyle name="Neutro" xfId="2676" builtinId="28" hidden="1"/>
    <cellStyle name="Neutro" xfId="2717" builtinId="28" hidden="1"/>
    <cellStyle name="Neutro" xfId="2764" builtinId="28" hidden="1"/>
    <cellStyle name="Neutro" xfId="2802" builtinId="28" hidden="1"/>
    <cellStyle name="Neutro" xfId="2929" builtinId="28" hidden="1"/>
    <cellStyle name="Neutro" xfId="2967" builtinId="28" hidden="1"/>
    <cellStyle name="Neutro" xfId="3046" builtinId="28" hidden="1"/>
    <cellStyle name="Neutro" xfId="3083" builtinId="28" hidden="1"/>
    <cellStyle name="Neutro" xfId="3135" builtinId="28" hidden="1"/>
    <cellStyle name="Neutro" xfId="3164" builtinId="28" hidden="1"/>
    <cellStyle name="Neutro" xfId="3287" builtinId="28" hidden="1"/>
    <cellStyle name="Neutro" xfId="3325" builtinId="28" hidden="1"/>
    <cellStyle name="Neutro" xfId="3404" builtinId="28" hidden="1"/>
    <cellStyle name="Neutro" xfId="3441" builtinId="28" hidden="1"/>
    <cellStyle name="Normal" xfId="0" builtinId="0"/>
    <cellStyle name="Normal 10" xfId="1191" xr:uid="{00000000-0005-0000-0000-0000A10B0000}"/>
    <cellStyle name="Normal 10 2" xfId="3546" xr:uid="{00000000-0005-0000-0000-000084000000}"/>
    <cellStyle name="Normal 10 3" xfId="3530" xr:uid="{00000000-0005-0000-0000-000083000000}"/>
    <cellStyle name="Normal 10 4" xfId="3627" xr:uid="{00000000-0005-0000-0000-0000A10B0000}"/>
    <cellStyle name="Normal 11" xfId="3481" xr:uid="{00000000-0005-0000-0000-0000A20B0000}"/>
    <cellStyle name="Normal 11 2" xfId="3579" xr:uid="{1E0DCF06-6C13-423E-BEFE-373BC5682AC0}"/>
    <cellStyle name="Normal 11 3" xfId="3697" xr:uid="{00000000-0005-0000-0000-0000A20B0000}"/>
    <cellStyle name="Normal 12" xfId="3483" xr:uid="{00000000-0005-0000-0000-0000B90D0000}"/>
    <cellStyle name="Normal 12 2" xfId="3700" xr:uid="{00000000-0005-0000-0000-0000B90D0000}"/>
    <cellStyle name="Normal 2" xfId="369" xr:uid="{00000000-0005-0000-0000-0000A30B0000}"/>
    <cellStyle name="Normal 2 2" xfId="367" xr:uid="{00000000-0005-0000-0000-0000A40B0000}"/>
    <cellStyle name="Normal 2 3" xfId="427" xr:uid="{00000000-0005-0000-0000-0000A50B0000}"/>
    <cellStyle name="Normal 2 3 2" xfId="833" xr:uid="{00000000-0005-0000-0000-0000A60B0000}"/>
    <cellStyle name="Normal 2 3 2 2" xfId="2024" xr:uid="{00000000-0005-0000-0000-0000A70B0000}"/>
    <cellStyle name="Normal 2 3 2 2 2" xfId="3657" xr:uid="{00000000-0005-0000-0000-0000A70B0000}"/>
    <cellStyle name="Normal 2 3 2 3" xfId="3498" xr:uid="{00000000-0005-0000-0000-000088000000}"/>
    <cellStyle name="Normal 2 3 2 3 2" xfId="3707" xr:uid="{00000000-0005-0000-0000-000088000000}"/>
    <cellStyle name="Normal 2 3 2 4" xfId="3607" xr:uid="{00000000-0005-0000-0000-0000A60B0000}"/>
    <cellStyle name="Normal 2 3 3" xfId="1619" xr:uid="{00000000-0005-0000-0000-0000A80B0000}"/>
    <cellStyle name="Normal 2 3 3 2" xfId="3638" xr:uid="{00000000-0005-0000-0000-0000A80B0000}"/>
    <cellStyle name="Normal 2 3 4" xfId="3488" xr:uid="{00000000-0005-0000-0000-000087000000}"/>
    <cellStyle name="Normal 2 3 4 2" xfId="3703" xr:uid="{00000000-0005-0000-0000-000087000000}"/>
    <cellStyle name="Normal 2 3 5" xfId="3588" xr:uid="{00000000-0005-0000-0000-0000A50B0000}"/>
    <cellStyle name="Normal 2 4" xfId="423" xr:uid="{00000000-0005-0000-0000-0000A90B0000}"/>
    <cellStyle name="Normal 2 4 2" xfId="830" xr:uid="{00000000-0005-0000-0000-0000AA0B0000}"/>
    <cellStyle name="Normal 2 4 2 2" xfId="2021" xr:uid="{00000000-0005-0000-0000-0000AB0B0000}"/>
    <cellStyle name="Normal 2 4 2 2 2" xfId="3655" xr:uid="{00000000-0005-0000-0000-0000AB0B0000}"/>
    <cellStyle name="Normal 2 4 2 3" xfId="3499" xr:uid="{00000000-0005-0000-0000-00008A000000}"/>
    <cellStyle name="Normal 2 4 2 3 2" xfId="3708" xr:uid="{00000000-0005-0000-0000-00008A000000}"/>
    <cellStyle name="Normal 2 4 2 4" xfId="3605" xr:uid="{00000000-0005-0000-0000-0000AA0B0000}"/>
    <cellStyle name="Normal 2 4 3" xfId="1615" xr:uid="{00000000-0005-0000-0000-0000AC0B0000}"/>
    <cellStyle name="Normal 2 4 3 2" xfId="3636" xr:uid="{00000000-0005-0000-0000-0000AC0B0000}"/>
    <cellStyle name="Normal 2 4 4" xfId="3523" xr:uid="{00000000-0005-0000-0000-000089000000}"/>
    <cellStyle name="Normal 2 4 4 2" xfId="3725" xr:uid="{00000000-0005-0000-0000-000089000000}"/>
    <cellStyle name="Normal 2 4 5" xfId="3586" xr:uid="{00000000-0005-0000-0000-0000A90B0000}"/>
    <cellStyle name="Normal 2 5" xfId="819" xr:uid="{00000000-0005-0000-0000-0000AD0B0000}"/>
    <cellStyle name="Normal 2 5 2" xfId="2010" xr:uid="{00000000-0005-0000-0000-0000AE0B0000}"/>
    <cellStyle name="Normal 2 5 2 2" xfId="3651" xr:uid="{00000000-0005-0000-0000-0000AE0B0000}"/>
    <cellStyle name="Normal 2 5 3" xfId="3500" xr:uid="{00000000-0005-0000-0000-00008B000000}"/>
    <cellStyle name="Normal 2 5 3 2" xfId="3709" xr:uid="{00000000-0005-0000-0000-00008B000000}"/>
    <cellStyle name="Normal 2 5 4" xfId="3601" xr:uid="{00000000-0005-0000-0000-0000AD0B0000}"/>
    <cellStyle name="Normal 2 6" xfId="1561" xr:uid="{00000000-0005-0000-0000-0000AF0B0000}"/>
    <cellStyle name="Normal 2 6 2" xfId="3632" xr:uid="{00000000-0005-0000-0000-0000AF0B0000}"/>
    <cellStyle name="Normal 2 7" xfId="3582" xr:uid="{00000000-0005-0000-0000-0000A30B0000}"/>
    <cellStyle name="Normal 3" xfId="368" xr:uid="{00000000-0005-0000-0000-0000B00B0000}"/>
    <cellStyle name="Normal 3 2" xfId="424" xr:uid="{00000000-0005-0000-0000-0000B10B0000}"/>
    <cellStyle name="Normal 3 2 2" xfId="428" xr:uid="{00000000-0005-0000-0000-0000B20B0000}"/>
    <cellStyle name="Normal 3 2 2 2" xfId="834" xr:uid="{00000000-0005-0000-0000-0000B30B0000}"/>
    <cellStyle name="Normal 3 2 2 2 2" xfId="2025" xr:uid="{00000000-0005-0000-0000-0000B40B0000}"/>
    <cellStyle name="Normal 3 2 2 2 2 2" xfId="3658" xr:uid="{00000000-0005-0000-0000-0000B40B0000}"/>
    <cellStyle name="Normal 3 2 2 2 3" xfId="3501" xr:uid="{00000000-0005-0000-0000-00008F000000}"/>
    <cellStyle name="Normal 3 2 2 2 3 2" xfId="3710" xr:uid="{00000000-0005-0000-0000-00008F000000}"/>
    <cellStyle name="Normal 3 2 2 2 4" xfId="3608" xr:uid="{00000000-0005-0000-0000-0000B30B0000}"/>
    <cellStyle name="Normal 3 2 2 3" xfId="1620" xr:uid="{00000000-0005-0000-0000-0000B50B0000}"/>
    <cellStyle name="Normal 3 2 2 3 2" xfId="3639" xr:uid="{00000000-0005-0000-0000-0000B50B0000}"/>
    <cellStyle name="Normal 3 2 2 4" xfId="3489" xr:uid="{00000000-0005-0000-0000-00008E000000}"/>
    <cellStyle name="Normal 3 2 2 4 2" xfId="3704" xr:uid="{00000000-0005-0000-0000-00008E000000}"/>
    <cellStyle name="Normal 3 2 2 5" xfId="3589" xr:uid="{00000000-0005-0000-0000-0000B20B0000}"/>
    <cellStyle name="Normal 3 2 3" xfId="831" xr:uid="{00000000-0005-0000-0000-0000B60B0000}"/>
    <cellStyle name="Normal 3 2 3 2" xfId="2022" xr:uid="{00000000-0005-0000-0000-0000B70B0000}"/>
    <cellStyle name="Normal 3 2 3 2 2" xfId="3656" xr:uid="{00000000-0005-0000-0000-0000B70B0000}"/>
    <cellStyle name="Normal 3 2 3 3" xfId="3502" xr:uid="{00000000-0005-0000-0000-000090000000}"/>
    <cellStyle name="Normal 3 2 3 3 2" xfId="3711" xr:uid="{00000000-0005-0000-0000-000090000000}"/>
    <cellStyle name="Normal 3 2 3 4" xfId="3606" xr:uid="{00000000-0005-0000-0000-0000B60B0000}"/>
    <cellStyle name="Normal 3 2 4" xfId="1616" xr:uid="{00000000-0005-0000-0000-0000B80B0000}"/>
    <cellStyle name="Normal 3 2 4 2" xfId="3637" xr:uid="{00000000-0005-0000-0000-0000B80B0000}"/>
    <cellStyle name="Normal 3 2 5" xfId="3487" xr:uid="{00000000-0005-0000-0000-00008D000000}"/>
    <cellStyle name="Normal 3 2 5 2" xfId="3702" xr:uid="{00000000-0005-0000-0000-00008D000000}"/>
    <cellStyle name="Normal 3 2 6" xfId="3587" xr:uid="{00000000-0005-0000-0000-0000B10B0000}"/>
    <cellStyle name="Normal 3 3" xfId="1192" xr:uid="{00000000-0005-0000-0000-0000B90B0000}"/>
    <cellStyle name="Normal 3 3 2" xfId="3628" xr:uid="{00000000-0005-0000-0000-0000B90B0000}"/>
    <cellStyle name="Normal 3 4" xfId="3482" xr:uid="{00000000-0005-0000-0000-0000BA0B0000}"/>
    <cellStyle name="Normal 3 4 2" xfId="3698" xr:uid="{00000000-0005-0000-0000-0000BA0B0000}"/>
    <cellStyle name="Normal 4" xfId="419" xr:uid="{00000000-0005-0000-0000-0000BB0B0000}"/>
    <cellStyle name="Normal 4 2" xfId="426" xr:uid="{00000000-0005-0000-0000-0000BC0B0000}"/>
    <cellStyle name="Normal 4 3" xfId="429" xr:uid="{00000000-0005-0000-0000-0000BD0B0000}"/>
    <cellStyle name="Normal 4 3 2" xfId="835" xr:uid="{00000000-0005-0000-0000-0000BE0B0000}"/>
    <cellStyle name="Normal 4 3 2 2" xfId="2026" xr:uid="{00000000-0005-0000-0000-0000BF0B0000}"/>
    <cellStyle name="Normal 4 3 2 2 2" xfId="3659" xr:uid="{00000000-0005-0000-0000-0000BF0B0000}"/>
    <cellStyle name="Normal 4 3 2 3" xfId="3503" xr:uid="{00000000-0005-0000-0000-000094000000}"/>
    <cellStyle name="Normal 4 3 2 3 2" xfId="3712" xr:uid="{00000000-0005-0000-0000-000094000000}"/>
    <cellStyle name="Normal 4 3 2 4" xfId="3609" xr:uid="{00000000-0005-0000-0000-0000BE0B0000}"/>
    <cellStyle name="Normal 4 3 3" xfId="1621" xr:uid="{00000000-0005-0000-0000-0000C00B0000}"/>
    <cellStyle name="Normal 4 3 3 2" xfId="3640" xr:uid="{00000000-0005-0000-0000-0000C00B0000}"/>
    <cellStyle name="Normal 4 3 4" xfId="3490" xr:uid="{00000000-0005-0000-0000-000093000000}"/>
    <cellStyle name="Normal 4 3 4 2" xfId="3705" xr:uid="{00000000-0005-0000-0000-000093000000}"/>
    <cellStyle name="Normal 4 3 5" xfId="3590" xr:uid="{00000000-0005-0000-0000-0000BD0B0000}"/>
    <cellStyle name="Normal 4 4" xfId="826" xr:uid="{00000000-0005-0000-0000-0000C10B0000}"/>
    <cellStyle name="Normal 4 4 2" xfId="2017" xr:uid="{00000000-0005-0000-0000-0000C20B0000}"/>
    <cellStyle name="Normal 4 4 2 2" xfId="3654" xr:uid="{00000000-0005-0000-0000-0000C20B0000}"/>
    <cellStyle name="Normal 4 4 3" xfId="3504" xr:uid="{00000000-0005-0000-0000-000095000000}"/>
    <cellStyle name="Normal 4 4 3 2" xfId="3713" xr:uid="{00000000-0005-0000-0000-000095000000}"/>
    <cellStyle name="Normal 4 4 4" xfId="3604" xr:uid="{00000000-0005-0000-0000-0000C10B0000}"/>
    <cellStyle name="Normal 4 5" xfId="809" xr:uid="{00000000-0005-0000-0000-0000C30B0000}"/>
    <cellStyle name="Normal 4 5 2" xfId="2000" xr:uid="{00000000-0005-0000-0000-0000C40B0000}"/>
    <cellStyle name="Normal 4 5 2 2" xfId="3645" xr:uid="{00000000-0005-0000-0000-0000C40B0000}"/>
    <cellStyle name="Normal 4 5 3" xfId="3505" xr:uid="{00000000-0005-0000-0000-000096000000}"/>
    <cellStyle name="Normal 4 5 3 2" xfId="3714" xr:uid="{00000000-0005-0000-0000-000096000000}"/>
    <cellStyle name="Normal 4 5 4" xfId="3595" xr:uid="{00000000-0005-0000-0000-0000C30B0000}"/>
    <cellStyle name="Normal 4 6" xfId="1611" xr:uid="{00000000-0005-0000-0000-0000C50B0000}"/>
    <cellStyle name="Normal 4 6 2" xfId="3635" xr:uid="{00000000-0005-0000-0000-0000C50B0000}"/>
    <cellStyle name="Normal 4 7" xfId="3486" xr:uid="{00000000-0005-0000-0000-000091000000}"/>
    <cellStyle name="Normal 4 7 2" xfId="3701" xr:uid="{00000000-0005-0000-0000-000091000000}"/>
    <cellStyle name="Normal 4 8" xfId="3585" xr:uid="{00000000-0005-0000-0000-0000BB0B0000}"/>
    <cellStyle name="Normal 5" xfId="418" xr:uid="{00000000-0005-0000-0000-0000C60B0000}"/>
    <cellStyle name="Normal 5 2" xfId="430" xr:uid="{00000000-0005-0000-0000-0000C70B0000}"/>
    <cellStyle name="Normal 5 2 2" xfId="836" xr:uid="{00000000-0005-0000-0000-0000C80B0000}"/>
    <cellStyle name="Normal 5 2 2 2" xfId="2027" xr:uid="{00000000-0005-0000-0000-0000C90B0000}"/>
    <cellStyle name="Normal 5 2 2 2 2" xfId="3660" xr:uid="{00000000-0005-0000-0000-0000C90B0000}"/>
    <cellStyle name="Normal 5 2 2 3" xfId="3506" xr:uid="{00000000-0005-0000-0000-000099000000}"/>
    <cellStyle name="Normal 5 2 2 3 2" xfId="3715" xr:uid="{00000000-0005-0000-0000-000099000000}"/>
    <cellStyle name="Normal 5 2 2 4" xfId="3610" xr:uid="{00000000-0005-0000-0000-0000C80B0000}"/>
    <cellStyle name="Normal 5 2 3" xfId="1622" xr:uid="{00000000-0005-0000-0000-0000CA0B0000}"/>
    <cellStyle name="Normal 5 2 3 2" xfId="3641" xr:uid="{00000000-0005-0000-0000-0000CA0B0000}"/>
    <cellStyle name="Normal 5 2 4" xfId="3491" xr:uid="{00000000-0005-0000-0000-000098000000}"/>
    <cellStyle name="Normal 5 2 4 2" xfId="3706" xr:uid="{00000000-0005-0000-0000-000098000000}"/>
    <cellStyle name="Normal 5 2 5" xfId="3591" xr:uid="{00000000-0005-0000-0000-0000C70B0000}"/>
    <cellStyle name="Normal 5 3" xfId="825" xr:uid="{00000000-0005-0000-0000-0000CB0B0000}"/>
    <cellStyle name="Normal 5 4" xfId="813" xr:uid="{00000000-0005-0000-0000-0000CC0B0000}"/>
    <cellStyle name="Normal 5 4 2" xfId="2004" xr:uid="{00000000-0005-0000-0000-0000CD0B0000}"/>
    <cellStyle name="Normal 5 4 2 2" xfId="3647" xr:uid="{00000000-0005-0000-0000-0000CD0B0000}"/>
    <cellStyle name="Normal 5 4 3" xfId="3507" xr:uid="{00000000-0005-0000-0000-00009B000000}"/>
    <cellStyle name="Normal 5 4 3 2" xfId="3716" xr:uid="{00000000-0005-0000-0000-00009B000000}"/>
    <cellStyle name="Normal 5 4 4" xfId="3597" xr:uid="{00000000-0005-0000-0000-0000CC0B0000}"/>
    <cellStyle name="Normal 6" xfId="434" xr:uid="{00000000-0005-0000-0000-0000CE0B0000}"/>
    <cellStyle name="Normal 6 2" xfId="840" xr:uid="{00000000-0005-0000-0000-0000CF0B0000}"/>
    <cellStyle name="Normal 6 3" xfId="814" xr:uid="{00000000-0005-0000-0000-0000D00B0000}"/>
    <cellStyle name="Normal 6 3 2" xfId="2005" xr:uid="{00000000-0005-0000-0000-0000D10B0000}"/>
    <cellStyle name="Normal 6 3 2 2" xfId="3648" xr:uid="{00000000-0005-0000-0000-0000D10B0000}"/>
    <cellStyle name="Normal 6 3 3" xfId="3508" xr:uid="{00000000-0005-0000-0000-00009E000000}"/>
    <cellStyle name="Normal 6 3 3 2" xfId="3717" xr:uid="{00000000-0005-0000-0000-00009E000000}"/>
    <cellStyle name="Normal 6 3 4" xfId="3598" xr:uid="{00000000-0005-0000-0000-0000D00B0000}"/>
    <cellStyle name="Normal 7" xfId="438" xr:uid="{00000000-0005-0000-0000-0000D20B0000}"/>
    <cellStyle name="Normal 7 2" xfId="3492" xr:uid="{00000000-0005-0000-0000-0000A0000000}"/>
    <cellStyle name="Normal 8" xfId="370" xr:uid="{00000000-0005-0000-0000-0000D30B0000}"/>
    <cellStyle name="Normal 8 2" xfId="820" xr:uid="{00000000-0005-0000-0000-0000D40B0000}"/>
    <cellStyle name="Normal 8 2 2" xfId="2011" xr:uid="{00000000-0005-0000-0000-0000D50B0000}"/>
    <cellStyle name="Normal 8 2 2 2" xfId="3652" xr:uid="{00000000-0005-0000-0000-0000D50B0000}"/>
    <cellStyle name="Normal 8 2 3" xfId="3510" xr:uid="{00000000-0005-0000-0000-0000A2000000}"/>
    <cellStyle name="Normal 8 2 3 2" xfId="3719" xr:uid="{00000000-0005-0000-0000-0000A2000000}"/>
    <cellStyle name="Normal 8 2 4" xfId="3602" xr:uid="{00000000-0005-0000-0000-0000D40B0000}"/>
    <cellStyle name="Normal 8 3" xfId="1562" xr:uid="{00000000-0005-0000-0000-0000D60B0000}"/>
    <cellStyle name="Normal 8 3 2" xfId="3511" xr:uid="{00000000-0005-0000-0000-0000A3000000}"/>
    <cellStyle name="Normal 8 3 3" xfId="3633" xr:uid="{00000000-0005-0000-0000-0000D60B0000}"/>
    <cellStyle name="Normal 8 4" xfId="3509" xr:uid="{00000000-0005-0000-0000-0000A4000000}"/>
    <cellStyle name="Normal 8 4 2" xfId="3718" xr:uid="{00000000-0005-0000-0000-0000A4000000}"/>
    <cellStyle name="Normal 8 5" xfId="3497" xr:uid="{00000000-0005-0000-0000-0000A5000000}"/>
    <cellStyle name="Normal 8 6" xfId="3493" xr:uid="{00000000-0005-0000-0000-0000A1000000}"/>
    <cellStyle name="Normal 8 7" xfId="3583" xr:uid="{00000000-0005-0000-0000-0000D30B0000}"/>
    <cellStyle name="Normal 9" xfId="844" xr:uid="{00000000-0005-0000-0000-0000D70B0000}"/>
    <cellStyle name="Normal 9 2" xfId="2035" xr:uid="{00000000-0005-0000-0000-0000D80B0000}"/>
    <cellStyle name="Normal 9 2 2" xfId="3512" xr:uid="{00000000-0005-0000-0000-0000A7000000}"/>
    <cellStyle name="Normal 9 2 2 2" xfId="3720" xr:uid="{00000000-0005-0000-0000-0000A7000000}"/>
    <cellStyle name="Normal 9 2 3" xfId="3661" xr:uid="{00000000-0005-0000-0000-0000D80B0000}"/>
    <cellStyle name="Normal 9 3" xfId="3494" xr:uid="{00000000-0005-0000-0000-0000A6000000}"/>
    <cellStyle name="Normal 9 4" xfId="3611" xr:uid="{00000000-0005-0000-0000-0000D70B0000}"/>
    <cellStyle name="Nota" xfId="20" builtinId="10" hidden="1"/>
    <cellStyle name="Nota" xfId="57" builtinId="10" hidden="1"/>
    <cellStyle name="Nota" xfId="186" builtinId="10" hidden="1"/>
    <cellStyle name="Nota" xfId="223" builtinId="10" hidden="1"/>
    <cellStyle name="Nota" xfId="304" builtinId="10" hidden="1"/>
    <cellStyle name="Nota" xfId="340" builtinId="10" hidden="1"/>
    <cellStyle name="Nota" xfId="387" builtinId="10" hidden="1"/>
    <cellStyle name="Nota" xfId="459" builtinId="10" hidden="1"/>
    <cellStyle name="Nota" xfId="496" builtinId="10" hidden="1"/>
    <cellStyle name="Nota" xfId="625" builtinId="10" hidden="1"/>
    <cellStyle name="Nota" xfId="662" builtinId="10" hidden="1"/>
    <cellStyle name="Nota" xfId="742" builtinId="10" hidden="1"/>
    <cellStyle name="Nota" xfId="778" builtinId="10" hidden="1"/>
    <cellStyle name="Nota" xfId="829" builtinId="10" hidden="1"/>
    <cellStyle name="Nota" xfId="880" builtinId="10" hidden="1"/>
    <cellStyle name="Nota" xfId="1004" builtinId="10" hidden="1"/>
    <cellStyle name="Nota" xfId="1041" builtinId="10" hidden="1"/>
    <cellStyle name="Nota" xfId="1121" builtinId="10" hidden="1"/>
    <cellStyle name="Nota" xfId="1157" builtinId="10" hidden="1"/>
    <cellStyle name="Nota" xfId="1213" builtinId="10" hidden="1"/>
    <cellStyle name="Nota" xfId="1250" builtinId="10" hidden="1"/>
    <cellStyle name="Nota" xfId="1379" builtinId="10" hidden="1"/>
    <cellStyle name="Nota" xfId="1416" builtinId="10" hidden="1"/>
    <cellStyle name="Nota" xfId="1496" builtinId="10" hidden="1"/>
    <cellStyle name="Nota" xfId="1532" builtinId="10" hidden="1"/>
    <cellStyle name="Nota" xfId="1579" builtinId="10" hidden="1"/>
    <cellStyle name="Nota" xfId="1650" builtinId="10" hidden="1"/>
    <cellStyle name="Nota" xfId="1687" builtinId="10" hidden="1"/>
    <cellStyle name="Nota" xfId="1816" builtinId="10" hidden="1"/>
    <cellStyle name="Nota" xfId="1853" builtinId="10" hidden="1"/>
    <cellStyle name="Nota" xfId="1933" builtinId="10" hidden="1"/>
    <cellStyle name="Nota" xfId="1969" builtinId="10" hidden="1"/>
    <cellStyle name="Nota" xfId="2020" builtinId="10" hidden="1"/>
    <cellStyle name="Nota" xfId="2071" builtinId="10" hidden="1"/>
    <cellStyle name="Nota" xfId="2195" builtinId="10" hidden="1"/>
    <cellStyle name="Nota" xfId="2232" builtinId="10" hidden="1"/>
    <cellStyle name="Nota" xfId="2312" builtinId="10" hidden="1"/>
    <cellStyle name="Nota" xfId="2348" builtinId="10" hidden="1"/>
    <cellStyle name="Nota" xfId="1618" builtinId="10" hidden="1"/>
    <cellStyle name="Nota" xfId="2405" builtinId="10" hidden="1"/>
    <cellStyle name="Nota" xfId="2529" builtinId="10" hidden="1"/>
    <cellStyle name="Nota" xfId="2566" builtinId="10" hidden="1"/>
    <cellStyle name="Nota" xfId="2646" builtinId="10" hidden="1"/>
    <cellStyle name="Nota" xfId="2682" builtinId="10" hidden="1"/>
    <cellStyle name="Nota" xfId="2724" builtinId="10" hidden="1"/>
    <cellStyle name="Nota" xfId="2771" builtinId="10" hidden="1"/>
    <cellStyle name="Nota" xfId="2808" builtinId="10" hidden="1"/>
    <cellStyle name="Nota" xfId="2936" builtinId="10" hidden="1"/>
    <cellStyle name="Nota" xfId="2973" builtinId="10" hidden="1"/>
    <cellStyle name="Nota" xfId="3053" builtinId="10" hidden="1"/>
    <cellStyle name="Nota" xfId="3089" builtinId="10" hidden="1"/>
    <cellStyle name="Nota" xfId="3128" builtinId="10" hidden="1"/>
    <cellStyle name="Nota" xfId="3170" builtinId="10" hidden="1"/>
    <cellStyle name="Nota" xfId="3294" builtinId="10" hidden="1"/>
    <cellStyle name="Nota" xfId="3331" builtinId="10" hidden="1"/>
    <cellStyle name="Nota" xfId="3411" builtinId="10" hidden="1"/>
    <cellStyle name="Nota" xfId="3447" builtinId="10" hidden="1"/>
    <cellStyle name="Porcentagem" xfId="2" builtinId="5" hidden="1"/>
    <cellStyle name="Porcentagem" xfId="168" builtinId="5" hidden="1"/>
    <cellStyle name="Porcentagem" xfId="286" builtinId="5" hidden="1"/>
    <cellStyle name="Porcentagem" xfId="441" builtinId="5" hidden="1"/>
    <cellStyle name="Porcentagem" xfId="607" builtinId="5" hidden="1"/>
    <cellStyle name="Porcentagem" xfId="724" builtinId="5" hidden="1"/>
    <cellStyle name="Porcentagem" xfId="808" builtinId="5" hidden="1"/>
    <cellStyle name="Porcentagem" xfId="986" builtinId="5" hidden="1"/>
    <cellStyle name="Porcentagem" xfId="1103" builtinId="5" hidden="1"/>
    <cellStyle name="Porcentagem" xfId="1195" builtinId="5" hidden="1"/>
    <cellStyle name="Porcentagem" xfId="1361" builtinId="5" hidden="1"/>
    <cellStyle name="Porcentagem" xfId="1478" builtinId="5" hidden="1"/>
    <cellStyle name="Porcentagem" xfId="1632" builtinId="5" hidden="1"/>
    <cellStyle name="Porcentagem" xfId="1798" builtinId="5" hidden="1"/>
    <cellStyle name="Porcentagem" xfId="1915" builtinId="5" hidden="1"/>
    <cellStyle name="Porcentagem" xfId="1999" builtinId="5" hidden="1"/>
    <cellStyle name="Porcentagem" xfId="2177" builtinId="5" hidden="1"/>
    <cellStyle name="Porcentagem" xfId="2294" builtinId="5" hidden="1"/>
    <cellStyle name="Porcentagem" xfId="1609" builtinId="5" hidden="1"/>
    <cellStyle name="Porcentagem" xfId="2511" builtinId="5" hidden="1"/>
    <cellStyle name="Porcentagem" xfId="2628" builtinId="5" hidden="1"/>
    <cellStyle name="Porcentagem" xfId="2753" builtinId="5" hidden="1"/>
    <cellStyle name="Porcentagem" xfId="2918" builtinId="5" hidden="1"/>
    <cellStyle name="Porcentagem" xfId="3035" builtinId="5" hidden="1"/>
    <cellStyle name="Porcentagem" xfId="3118" builtinId="5" hidden="1"/>
    <cellStyle name="Porcentagem" xfId="3276" builtinId="5" hidden="1"/>
    <cellStyle name="Porcentagem" xfId="3393" builtinId="5" hidden="1"/>
    <cellStyle name="Porcentagem 2" xfId="425" xr:uid="{00000000-0005-0000-0000-00002E0C0000}"/>
    <cellStyle name="Porcentagem 3" xfId="421" xr:uid="{00000000-0005-0000-0000-00002F0C0000}"/>
    <cellStyle name="Porcentagem 4" xfId="3699" xr:uid="{00000000-0005-0000-0000-0000B60E0000}"/>
    <cellStyle name="Result" xfId="3526" xr:uid="{00000000-0005-0000-0000-0000AF000000}"/>
    <cellStyle name="Result 2" xfId="3533" xr:uid="{00000000-0005-0000-0000-0000B0000000}"/>
    <cellStyle name="Result 3" xfId="3513" xr:uid="{00000000-0005-0000-0000-0000B1000000}"/>
    <cellStyle name="Result2" xfId="3525" xr:uid="{00000000-0005-0000-0000-0000B2000000}"/>
    <cellStyle name="Ruim" xfId="12" builtinId="27" hidden="1"/>
    <cellStyle name="Ruim" xfId="50" builtinId="27" hidden="1"/>
    <cellStyle name="Ruim" xfId="178" builtinId="27" hidden="1"/>
    <cellStyle name="Ruim" xfId="216" builtinId="27" hidden="1"/>
    <cellStyle name="Ruim" xfId="296" builtinId="27" hidden="1"/>
    <cellStyle name="Ruim" xfId="333" builtinId="27" hidden="1"/>
    <cellStyle name="Ruim" xfId="379" builtinId="27" hidden="1"/>
    <cellStyle name="Ruim" xfId="451" builtinId="27" hidden="1"/>
    <cellStyle name="Ruim" xfId="489" builtinId="27" hidden="1"/>
    <cellStyle name="Ruim" xfId="617" builtinId="27" hidden="1"/>
    <cellStyle name="Ruim" xfId="655" builtinId="27" hidden="1"/>
    <cellStyle name="Ruim" xfId="734" builtinId="27" hidden="1"/>
    <cellStyle name="Ruim" xfId="771" builtinId="27" hidden="1"/>
    <cellStyle name="Ruim" xfId="812" builtinId="27" hidden="1"/>
    <cellStyle name="Ruim" xfId="873" builtinId="27" hidden="1"/>
    <cellStyle name="Ruim" xfId="996" builtinId="27" hidden="1"/>
    <cellStyle name="Ruim" xfId="1034" builtinId="27" hidden="1"/>
    <cellStyle name="Ruim" xfId="1113" builtinId="27" hidden="1"/>
    <cellStyle name="Ruim" xfId="1150" builtinId="27" hidden="1"/>
    <cellStyle name="Ruim" xfId="1205" builtinId="27" hidden="1"/>
    <cellStyle name="Ruim" xfId="1243" builtinId="27" hidden="1"/>
    <cellStyle name="Ruim" xfId="1371" builtinId="27" hidden="1"/>
    <cellStyle name="Ruim" xfId="1409" builtinId="27" hidden="1"/>
    <cellStyle name="Ruim" xfId="1488" builtinId="27" hidden="1"/>
    <cellStyle name="Ruim" xfId="1525" builtinId="27" hidden="1"/>
    <cellStyle name="Ruim" xfId="1571" builtinId="27" hidden="1"/>
    <cellStyle name="Ruim" xfId="1642" builtinId="27" hidden="1"/>
    <cellStyle name="Ruim" xfId="1680" builtinId="27" hidden="1"/>
    <cellStyle name="Ruim" xfId="1808" builtinId="27" hidden="1"/>
    <cellStyle name="Ruim" xfId="1846" builtinId="27" hidden="1"/>
    <cellStyle name="Ruim" xfId="1925" builtinId="27" hidden="1"/>
    <cellStyle name="Ruim" xfId="1962" builtinId="27" hidden="1"/>
    <cellStyle name="Ruim" xfId="2003" builtinId="27" hidden="1"/>
    <cellStyle name="Ruim" xfId="2064" builtinId="27" hidden="1"/>
    <cellStyle name="Ruim" xfId="2187" builtinId="27" hidden="1"/>
    <cellStyle name="Ruim" xfId="2225" builtinId="27" hidden="1"/>
    <cellStyle name="Ruim" xfId="2304" builtinId="27" hidden="1"/>
    <cellStyle name="Ruim" xfId="2341" builtinId="27" hidden="1"/>
    <cellStyle name="Ruim" xfId="1612" builtinId="27" hidden="1"/>
    <cellStyle name="Ruim" xfId="2398" builtinId="27" hidden="1"/>
    <cellStyle name="Ruim" xfId="2521" builtinId="27" hidden="1"/>
    <cellStyle name="Ruim" xfId="2559" builtinId="27" hidden="1"/>
    <cellStyle name="Ruim" xfId="2638" builtinId="27" hidden="1"/>
    <cellStyle name="Ruim" xfId="2675" builtinId="27" hidden="1"/>
    <cellStyle name="Ruim" xfId="2716" builtinId="27" hidden="1"/>
    <cellStyle name="Ruim" xfId="2763" builtinId="27" hidden="1"/>
    <cellStyle name="Ruim" xfId="2801" builtinId="27" hidden="1"/>
    <cellStyle name="Ruim" xfId="2928" builtinId="27" hidden="1"/>
    <cellStyle name="Ruim" xfId="2966" builtinId="27" hidden="1"/>
    <cellStyle name="Ruim" xfId="3045" builtinId="27" hidden="1"/>
    <cellStyle name="Ruim" xfId="3082" builtinId="27" hidden="1"/>
    <cellStyle name="Ruim" xfId="3121" builtinId="27" hidden="1"/>
    <cellStyle name="Ruim" xfId="3163" builtinId="27" hidden="1"/>
    <cellStyle name="Ruim" xfId="3286" builtinId="27" hidden="1"/>
    <cellStyle name="Ruim" xfId="3324" builtinId="27" hidden="1"/>
    <cellStyle name="Ruim" xfId="3403" builtinId="27" hidden="1"/>
    <cellStyle name="Ruim" xfId="3440" builtinId="27" hidden="1"/>
    <cellStyle name="Saída" xfId="15" builtinId="21" hidden="1"/>
    <cellStyle name="Saída" xfId="181" builtinId="21" hidden="1"/>
    <cellStyle name="Saída" xfId="299" builtinId="21" hidden="1"/>
    <cellStyle name="Saída" xfId="382" builtinId="21" hidden="1"/>
    <cellStyle name="Saída" xfId="454" builtinId="21" hidden="1"/>
    <cellStyle name="Saída" xfId="620" builtinId="21" hidden="1"/>
    <cellStyle name="Saída" xfId="737" builtinId="21" hidden="1"/>
    <cellStyle name="Saída" xfId="806" builtinId="21" hidden="1"/>
    <cellStyle name="Saída" xfId="999" builtinId="21" hidden="1"/>
    <cellStyle name="Saída" xfId="1116" builtinId="21" hidden="1"/>
    <cellStyle name="Saída" xfId="1208" builtinId="21" hidden="1"/>
    <cellStyle name="Saída" xfId="1374" builtinId="21" hidden="1"/>
    <cellStyle name="Saída" xfId="1491" builtinId="21" hidden="1"/>
    <cellStyle name="Saída" xfId="1574" builtinId="21" hidden="1"/>
    <cellStyle name="Saída" xfId="1645" builtinId="21" hidden="1"/>
    <cellStyle name="Saída" xfId="1811" builtinId="21" hidden="1"/>
    <cellStyle name="Saída" xfId="1928" builtinId="21" hidden="1"/>
    <cellStyle name="Saída" xfId="1997" builtinId="21" hidden="1"/>
    <cellStyle name="Saída" xfId="2190" builtinId="21" hidden="1"/>
    <cellStyle name="Saída" xfId="2307" builtinId="21" hidden="1"/>
    <cellStyle name="Saída" xfId="1629" builtinId="21" hidden="1"/>
    <cellStyle name="Saída" xfId="2524" builtinId="21" hidden="1"/>
    <cellStyle name="Saída" xfId="2641" builtinId="21" hidden="1"/>
    <cellStyle name="Saída" xfId="2719" builtinId="21" hidden="1"/>
    <cellStyle name="Saída" xfId="2766" builtinId="21" hidden="1"/>
    <cellStyle name="Saída" xfId="2931" builtinId="21" hidden="1"/>
    <cellStyle name="Saída" xfId="3048" builtinId="21" hidden="1"/>
    <cellStyle name="Saída" xfId="3117" builtinId="21" hidden="1"/>
    <cellStyle name="Saída" xfId="3289" builtinId="21" hidden="1"/>
    <cellStyle name="Saída" xfId="3406" builtinId="21" hidden="1"/>
    <cellStyle name="Separador de milhares [0]" xfId="4" builtinId="6" hidden="1"/>
    <cellStyle name="Separador de milhares [0]" xfId="170" builtinId="6" hidden="1"/>
    <cellStyle name="Separador de milhares [0]" xfId="288" builtinId="6" hidden="1"/>
    <cellStyle name="Separador de milhares [0]" xfId="443" builtinId="6" hidden="1"/>
    <cellStyle name="Separador de milhares [0]" xfId="609" builtinId="6" hidden="1"/>
    <cellStyle name="Separador de milhares [0]" xfId="726" builtinId="6" hidden="1"/>
    <cellStyle name="Separador de milhares [0]" xfId="823" builtinId="6" hidden="1"/>
    <cellStyle name="Separador de milhares [0]" xfId="988" builtinId="6" hidden="1"/>
    <cellStyle name="Separador de milhares [0]" xfId="1105" builtinId="6" hidden="1"/>
    <cellStyle name="Separador de milhares [0]" xfId="1197" builtinId="6" hidden="1"/>
    <cellStyle name="Separador de milhares [0]" xfId="1363" builtinId="6" hidden="1"/>
    <cellStyle name="Separador de milhares [0]" xfId="1480" builtinId="6" hidden="1"/>
    <cellStyle name="Separador de milhares [0]" xfId="1634" builtinId="6" hidden="1"/>
    <cellStyle name="Separador de milhares [0]" xfId="1800" builtinId="6" hidden="1"/>
    <cellStyle name="Separador de milhares [0]" xfId="1917" builtinId="6" hidden="1"/>
    <cellStyle name="Separador de milhares [0]" xfId="2014" builtinId="6" hidden="1"/>
    <cellStyle name="Separador de milhares [0]" xfId="2179" builtinId="6" hidden="1"/>
    <cellStyle name="Separador de milhares [0]" xfId="2296" builtinId="6" hidden="1"/>
    <cellStyle name="Separador de milhares [0]" xfId="1607" builtinId="6" hidden="1"/>
    <cellStyle name="Separador de milhares [0]" xfId="2513" builtinId="6" hidden="1"/>
    <cellStyle name="Separador de milhares [0]" xfId="2630" builtinId="6" hidden="1"/>
    <cellStyle name="Separador de milhares [0]" xfId="2755" builtinId="6" hidden="1"/>
    <cellStyle name="Separador de milhares [0]" xfId="2920" builtinId="6" hidden="1"/>
    <cellStyle name="Separador de milhares [0]" xfId="3037" builtinId="6" hidden="1"/>
    <cellStyle name="Separador de milhares [0]" xfId="3124" builtinId="6" hidden="1"/>
    <cellStyle name="Separador de milhares [0]" xfId="3278" builtinId="6" hidden="1"/>
    <cellStyle name="Separador de milhares [0]" xfId="3395" builtinId="6" hidden="1"/>
    <cellStyle name="Separador de milhares 2" xfId="420" xr:uid="{00000000-0005-0000-0000-0000690C0000}"/>
    <cellStyle name="Separador de milhares 2 2" xfId="431" xr:uid="{00000000-0005-0000-0000-00006A0C0000}"/>
    <cellStyle name="Separador de milhares 2 3" xfId="3547" xr:uid="{00000000-0005-0000-0000-0000B7000000}"/>
    <cellStyle name="Separador de milhares 2 3 2" xfId="3573" xr:uid="{00000000-0005-0000-0000-0000B7000000}"/>
    <cellStyle name="Separador de milhares 2 3 2 2" xfId="3755" xr:uid="{00000000-0005-0000-0000-0000B7000000}"/>
    <cellStyle name="Separador de milhares 2 3 3" xfId="3737" xr:uid="{00000000-0005-0000-0000-0000B7000000}"/>
    <cellStyle name="Separador de milhares 2 4" xfId="3535" xr:uid="{00000000-0005-0000-0000-0000B8000000}"/>
    <cellStyle name="Separador de milhares 2 4 2" xfId="3564" xr:uid="{00000000-0005-0000-0000-0000B8000000}"/>
    <cellStyle name="Separador de milhares 2 4 2 2" xfId="3746" xr:uid="{00000000-0005-0000-0000-0000B8000000}"/>
    <cellStyle name="Separador de milhares 2 4 3" xfId="3728" xr:uid="{00000000-0005-0000-0000-0000B8000000}"/>
    <cellStyle name="Separador de milhares 2 5" xfId="3561" xr:uid="{00000000-0005-0000-0000-0000B5000000}"/>
    <cellStyle name="Separador de milhares 2 5 2" xfId="3743" xr:uid="{00000000-0005-0000-0000-0000B5000000}"/>
    <cellStyle name="Separador de milhares 2 6" xfId="3522" xr:uid="{00000000-0005-0000-0000-0000B5000000}"/>
    <cellStyle name="Separador de milhares 2 6 2" xfId="3724" xr:uid="{00000000-0005-0000-0000-0000B5000000}"/>
    <cellStyle name="Separador de milhares_BT-ALFREDOKUFFS-LAJOTA-19AGO10" xfId="807" xr:uid="{00000000-0005-0000-0000-00006B0C0000}"/>
    <cellStyle name="TableStyleLight1" xfId="815" xr:uid="{00000000-0005-0000-0000-00006C0C0000}"/>
    <cellStyle name="Texto de Aviso" xfId="19" builtinId="11" hidden="1"/>
    <cellStyle name="Texto de Aviso" xfId="56" builtinId="11" hidden="1"/>
    <cellStyle name="Texto de Aviso" xfId="185" builtinId="11" hidden="1"/>
    <cellStyle name="Texto de Aviso" xfId="222" builtinId="11" hidden="1"/>
    <cellStyle name="Texto de Aviso" xfId="303" builtinId="11" hidden="1"/>
    <cellStyle name="Texto de Aviso" xfId="339" builtinId="11" hidden="1"/>
    <cellStyle name="Texto de Aviso" xfId="386" builtinId="11" hidden="1"/>
    <cellStyle name="Texto de Aviso" xfId="458" builtinId="11" hidden="1"/>
    <cellStyle name="Texto de Aviso" xfId="495" builtinId="11" hidden="1"/>
    <cellStyle name="Texto de Aviso" xfId="624" builtinId="11" hidden="1"/>
    <cellStyle name="Texto de Aviso" xfId="661" builtinId="11" hidden="1"/>
    <cellStyle name="Texto de Aviso" xfId="741" builtinId="11" hidden="1"/>
    <cellStyle name="Texto de Aviso" xfId="777" builtinId="11" hidden="1"/>
    <cellStyle name="Texto de Aviso" xfId="839" builtinId="11" hidden="1"/>
    <cellStyle name="Texto de Aviso" xfId="879" builtinId="11" hidden="1"/>
    <cellStyle name="Texto de Aviso" xfId="1003" builtinId="11" hidden="1"/>
    <cellStyle name="Texto de Aviso" xfId="1040" builtinId="11" hidden="1"/>
    <cellStyle name="Texto de Aviso" xfId="1120" builtinId="11" hidden="1"/>
    <cellStyle name="Texto de Aviso" xfId="1156" builtinId="11" hidden="1"/>
    <cellStyle name="Texto de Aviso" xfId="1212" builtinId="11" hidden="1"/>
    <cellStyle name="Texto de Aviso" xfId="1249" builtinId="11" hidden="1"/>
    <cellStyle name="Texto de Aviso" xfId="1378" builtinId="11" hidden="1"/>
    <cellStyle name="Texto de Aviso" xfId="1415" builtinId="11" hidden="1"/>
    <cellStyle name="Texto de Aviso" xfId="1495" builtinId="11" hidden="1"/>
    <cellStyle name="Texto de Aviso" xfId="1531" builtinId="11" hidden="1"/>
    <cellStyle name="Texto de Aviso" xfId="1578" builtinId="11" hidden="1"/>
    <cellStyle name="Texto de Aviso" xfId="1649" builtinId="11" hidden="1"/>
    <cellStyle name="Texto de Aviso" xfId="1686" builtinId="11" hidden="1"/>
    <cellStyle name="Texto de Aviso" xfId="1815" builtinId="11" hidden="1"/>
    <cellStyle name="Texto de Aviso" xfId="1852" builtinId="11" hidden="1"/>
    <cellStyle name="Texto de Aviso" xfId="1932" builtinId="11" hidden="1"/>
    <cellStyle name="Texto de Aviso" xfId="1968" builtinId="11" hidden="1"/>
    <cellStyle name="Texto de Aviso" xfId="2030" builtinId="11" hidden="1"/>
    <cellStyle name="Texto de Aviso" xfId="2070" builtinId="11" hidden="1"/>
    <cellStyle name="Texto de Aviso" xfId="2194" builtinId="11" hidden="1"/>
    <cellStyle name="Texto de Aviso" xfId="2231" builtinId="11" hidden="1"/>
    <cellStyle name="Texto de Aviso" xfId="2311" builtinId="11" hidden="1"/>
    <cellStyle name="Texto de Aviso" xfId="2347" builtinId="11" hidden="1"/>
    <cellStyle name="Texto de Aviso" xfId="1610" builtinId="11" hidden="1"/>
    <cellStyle name="Texto de Aviso" xfId="2404" builtinId="11" hidden="1"/>
    <cellStyle name="Texto de Aviso" xfId="2528" builtinId="11" hidden="1"/>
    <cellStyle name="Texto de Aviso" xfId="2565" builtinId="11" hidden="1"/>
    <cellStyle name="Texto de Aviso" xfId="2645" builtinId="11" hidden="1"/>
    <cellStyle name="Texto de Aviso" xfId="2681" builtinId="11" hidden="1"/>
    <cellStyle name="Texto de Aviso" xfId="2723" builtinId="11" hidden="1"/>
    <cellStyle name="Texto de Aviso" xfId="2770" builtinId="11" hidden="1"/>
    <cellStyle name="Texto de Aviso" xfId="2807" builtinId="11" hidden="1"/>
    <cellStyle name="Texto de Aviso" xfId="2935" builtinId="11" hidden="1"/>
    <cellStyle name="Texto de Aviso" xfId="2972" builtinId="11" hidden="1"/>
    <cellStyle name="Texto de Aviso" xfId="3052" builtinId="11" hidden="1"/>
    <cellStyle name="Texto de Aviso" xfId="3088" builtinId="11" hidden="1"/>
    <cellStyle name="Texto de Aviso" xfId="3132" builtinId="11" hidden="1"/>
    <cellStyle name="Texto de Aviso" xfId="3169" builtinId="11" hidden="1"/>
    <cellStyle name="Texto de Aviso" xfId="3293" builtinId="11" hidden="1"/>
    <cellStyle name="Texto de Aviso" xfId="3330" builtinId="11" hidden="1"/>
    <cellStyle name="Texto de Aviso" xfId="3410" builtinId="11" hidden="1"/>
    <cellStyle name="Texto de Aviso" xfId="3446" builtinId="11" hidden="1"/>
    <cellStyle name="Texto Explicativo" xfId="21" builtinId="53" hidden="1"/>
    <cellStyle name="Texto Explicativo" xfId="58" builtinId="53" hidden="1"/>
    <cellStyle name="Texto Explicativo" xfId="187" builtinId="53" hidden="1"/>
    <cellStyle name="Texto Explicativo" xfId="224" builtinId="53" hidden="1"/>
    <cellStyle name="Texto Explicativo" xfId="305" builtinId="53" hidden="1"/>
    <cellStyle name="Texto Explicativo" xfId="341" builtinId="53" hidden="1"/>
    <cellStyle name="Texto Explicativo" xfId="388" builtinId="53" hidden="1"/>
    <cellStyle name="Texto Explicativo" xfId="460" builtinId="53" hidden="1"/>
    <cellStyle name="Texto Explicativo" xfId="497" builtinId="53" hidden="1"/>
    <cellStyle name="Texto Explicativo" xfId="626" builtinId="53" hidden="1"/>
    <cellStyle name="Texto Explicativo" xfId="663" builtinId="53" hidden="1"/>
    <cellStyle name="Texto Explicativo" xfId="743" builtinId="53" hidden="1"/>
    <cellStyle name="Texto Explicativo" xfId="779" builtinId="53" hidden="1"/>
    <cellStyle name="Texto Explicativo" xfId="838" builtinId="53" hidden="1"/>
    <cellStyle name="Texto Explicativo" xfId="881" builtinId="53" hidden="1"/>
    <cellStyle name="Texto Explicativo" xfId="1005" builtinId="53" hidden="1"/>
    <cellStyle name="Texto Explicativo" xfId="1042" builtinId="53" hidden="1"/>
    <cellStyle name="Texto Explicativo" xfId="1122" builtinId="53" hidden="1"/>
    <cellStyle name="Texto Explicativo" xfId="1158" builtinId="53" hidden="1"/>
    <cellStyle name="Texto Explicativo" xfId="1214" builtinId="53" hidden="1"/>
    <cellStyle name="Texto Explicativo" xfId="1251" builtinId="53" hidden="1"/>
    <cellStyle name="Texto Explicativo" xfId="1380" builtinId="53" hidden="1"/>
    <cellStyle name="Texto Explicativo" xfId="1417" builtinId="53" hidden="1"/>
    <cellStyle name="Texto Explicativo" xfId="1497" builtinId="53" hidden="1"/>
    <cellStyle name="Texto Explicativo" xfId="1533" builtinId="53" hidden="1"/>
    <cellStyle name="Texto Explicativo" xfId="1580" builtinId="53" hidden="1"/>
    <cellStyle name="Texto Explicativo" xfId="1651" builtinId="53" hidden="1"/>
    <cellStyle name="Texto Explicativo" xfId="1688" builtinId="53" hidden="1"/>
    <cellStyle name="Texto Explicativo" xfId="1817" builtinId="53" hidden="1"/>
    <cellStyle name="Texto Explicativo" xfId="1854" builtinId="53" hidden="1"/>
    <cellStyle name="Texto Explicativo" xfId="1934" builtinId="53" hidden="1"/>
    <cellStyle name="Texto Explicativo" xfId="1970" builtinId="53" hidden="1"/>
    <cellStyle name="Texto Explicativo" xfId="2029" builtinId="53" hidden="1"/>
    <cellStyle name="Texto Explicativo" xfId="2072" builtinId="53" hidden="1"/>
    <cellStyle name="Texto Explicativo" xfId="2196" builtinId="53" hidden="1"/>
    <cellStyle name="Texto Explicativo" xfId="2233" builtinId="53" hidden="1"/>
    <cellStyle name="Texto Explicativo" xfId="2313" builtinId="53" hidden="1"/>
    <cellStyle name="Texto Explicativo" xfId="2349" builtinId="53" hidden="1"/>
    <cellStyle name="Texto Explicativo" xfId="1560" builtinId="53" hidden="1"/>
    <cellStyle name="Texto Explicativo" xfId="2406" builtinId="53" hidden="1"/>
    <cellStyle name="Texto Explicativo" xfId="2530" builtinId="53" hidden="1"/>
    <cellStyle name="Texto Explicativo" xfId="2567" builtinId="53" hidden="1"/>
    <cellStyle name="Texto Explicativo" xfId="2647" builtinId="53" hidden="1"/>
    <cellStyle name="Texto Explicativo" xfId="2683" builtinId="53" hidden="1"/>
    <cellStyle name="Texto Explicativo" xfId="2725" builtinId="53" hidden="1"/>
    <cellStyle name="Texto Explicativo" xfId="2772" builtinId="53" hidden="1"/>
    <cellStyle name="Texto Explicativo" xfId="2809" builtinId="53" hidden="1"/>
    <cellStyle name="Texto Explicativo" xfId="2937" builtinId="53" hidden="1"/>
    <cellStyle name="Texto Explicativo" xfId="2974" builtinId="53" hidden="1"/>
    <cellStyle name="Texto Explicativo" xfId="3054" builtinId="53" hidden="1"/>
    <cellStyle name="Texto Explicativo" xfId="3090" builtinId="53" hidden="1"/>
    <cellStyle name="Texto Explicativo" xfId="3131" builtinId="53" hidden="1"/>
    <cellStyle name="Texto Explicativo" xfId="3171" builtinId="53" hidden="1"/>
    <cellStyle name="Texto Explicativo" xfId="3295" builtinId="53" hidden="1"/>
    <cellStyle name="Texto Explicativo" xfId="3332" builtinId="53" hidden="1"/>
    <cellStyle name="Texto Explicativo" xfId="3412" builtinId="53" hidden="1"/>
    <cellStyle name="Texto Explicativo" xfId="3448" builtinId="53" hidden="1"/>
    <cellStyle name="Título" xfId="6" builtinId="15" hidden="1"/>
    <cellStyle name="Título" xfId="172" builtinId="15" hidden="1"/>
    <cellStyle name="Título" xfId="290" builtinId="15" hidden="1"/>
    <cellStyle name="Título" xfId="373" builtinId="15" hidden="1"/>
    <cellStyle name="Título" xfId="445" builtinId="15" hidden="1"/>
    <cellStyle name="Título" xfId="611" builtinId="15" hidden="1"/>
    <cellStyle name="Título" xfId="728" builtinId="15" hidden="1"/>
    <cellStyle name="Título" xfId="822" builtinId="15" hidden="1"/>
    <cellStyle name="Título" xfId="990" builtinId="15" hidden="1"/>
    <cellStyle name="Título" xfId="1107" builtinId="15" hidden="1"/>
    <cellStyle name="Título" xfId="1199" builtinId="15" hidden="1"/>
    <cellStyle name="Título" xfId="1365" builtinId="15" hidden="1"/>
    <cellStyle name="Título" xfId="1482" builtinId="15" hidden="1"/>
    <cellStyle name="Título" xfId="1565" builtinId="15" hidden="1"/>
    <cellStyle name="Título" xfId="1636" builtinId="15" hidden="1"/>
    <cellStyle name="Título" xfId="1802" builtinId="15" hidden="1"/>
    <cellStyle name="Título" xfId="1919" builtinId="15" hidden="1"/>
    <cellStyle name="Título" xfId="2013" builtinId="15" hidden="1"/>
    <cellStyle name="Título" xfId="2181" builtinId="15" hidden="1"/>
    <cellStyle name="Título" xfId="2298" builtinId="15" hidden="1"/>
    <cellStyle name="Título" xfId="1606" builtinId="15" hidden="1"/>
    <cellStyle name="Título" xfId="2515" builtinId="15" hidden="1"/>
    <cellStyle name="Título" xfId="2632" builtinId="15" hidden="1"/>
    <cellStyle name="Título" xfId="2710" builtinId="15" hidden="1"/>
    <cellStyle name="Título" xfId="2757" builtinId="15" hidden="1"/>
    <cellStyle name="Título" xfId="2922" builtinId="15" hidden="1"/>
    <cellStyle name="Título" xfId="3039" builtinId="15" hidden="1"/>
    <cellStyle name="Título" xfId="3123" builtinId="15" hidden="1"/>
    <cellStyle name="Título" xfId="3280" builtinId="15" hidden="1"/>
    <cellStyle name="Título" xfId="3397" builtinId="15" hidden="1"/>
    <cellStyle name="Título 01" xfId="47" xr:uid="{00000000-0005-0000-0000-0000FD0C0000}"/>
    <cellStyle name="TITULO 1" xfId="85" xr:uid="{00000000-0005-0000-0000-0000FE0C0000}"/>
    <cellStyle name="Título 1" xfId="7" builtinId="16" hidden="1"/>
    <cellStyle name="Título 1" xfId="173" builtinId="16" hidden="1"/>
    <cellStyle name="Título 1" xfId="291" builtinId="16" hidden="1"/>
    <cellStyle name="Título 1" xfId="374" builtinId="16" hidden="1"/>
    <cellStyle name="Título 1" xfId="446" builtinId="16" hidden="1"/>
    <cellStyle name="Título 1" xfId="612" builtinId="16" hidden="1"/>
    <cellStyle name="Título 1" xfId="729" builtinId="16" hidden="1"/>
    <cellStyle name="Título 1" xfId="524" builtinId="16" hidden="1"/>
    <cellStyle name="Título 1" xfId="991" builtinId="16" hidden="1"/>
    <cellStyle name="Título 1" xfId="1108" builtinId="16" hidden="1"/>
    <cellStyle name="Título 1" xfId="1200" builtinId="16" hidden="1"/>
    <cellStyle name="Título 1" xfId="1366" builtinId="16" hidden="1"/>
    <cellStyle name="Título 1" xfId="1483" builtinId="16" hidden="1"/>
    <cellStyle name="Título 1" xfId="1566" builtinId="16" hidden="1"/>
    <cellStyle name="Título 1" xfId="1637" builtinId="16" hidden="1"/>
    <cellStyle name="Título 1" xfId="1803" builtinId="16" hidden="1"/>
    <cellStyle name="Título 1" xfId="1920" builtinId="16" hidden="1"/>
    <cellStyle name="Título 1" xfId="1715" builtinId="16" hidden="1"/>
    <cellStyle name="Título 1" xfId="2182" builtinId="16" hidden="1"/>
    <cellStyle name="Título 1" xfId="2299" builtinId="16" hidden="1"/>
    <cellStyle name="Título 1" xfId="1278" builtinId="16" hidden="1"/>
    <cellStyle name="Título 1" xfId="2516" builtinId="16" hidden="1"/>
    <cellStyle name="Título 1" xfId="2633" builtinId="16" hidden="1"/>
    <cellStyle name="Título 1" xfId="2711" builtinId="16" hidden="1"/>
    <cellStyle name="Título 1" xfId="2758" builtinId="16" hidden="1"/>
    <cellStyle name="Título 1" xfId="2923" builtinId="16" hidden="1"/>
    <cellStyle name="Título 1" xfId="3040" builtinId="16" hidden="1"/>
    <cellStyle name="Título 1" xfId="2836" builtinId="16" hidden="1"/>
    <cellStyle name="Título 1" xfId="3281" builtinId="16" hidden="1"/>
    <cellStyle name="Título 1" xfId="3398" builtinId="16" hidden="1"/>
    <cellStyle name="TITULO 1 2" xfId="414" xr:uid="{00000000-0005-0000-0000-00001D0D0000}"/>
    <cellStyle name="TITULO 1 3" xfId="3548" xr:uid="{00000000-0005-0000-0000-0000C1000000}"/>
    <cellStyle name="TITULO 1 4" xfId="3519" xr:uid="{00000000-0005-0000-0000-0000C2000000}"/>
    <cellStyle name="TITULO 1 5" xfId="3484" xr:uid="{00000000-0005-0000-0000-0000BE000000}"/>
    <cellStyle name="TITULO 2" xfId="83" xr:uid="{00000000-0005-0000-0000-00001E0D0000}"/>
    <cellStyle name="Título 2" xfId="8" builtinId="17" hidden="1"/>
    <cellStyle name="Título 2" xfId="174" builtinId="17" hidden="1"/>
    <cellStyle name="Título 2" xfId="292" builtinId="17" hidden="1"/>
    <cellStyle name="Título 2" xfId="375" builtinId="17" hidden="1"/>
    <cellStyle name="Título 2" xfId="447" builtinId="17" hidden="1"/>
    <cellStyle name="Título 2" xfId="613" builtinId="17" hidden="1"/>
    <cellStyle name="Título 2" xfId="730" builtinId="17" hidden="1"/>
    <cellStyle name="Título 2" xfId="486" builtinId="17" hidden="1"/>
    <cellStyle name="Título 2" xfId="992" builtinId="17" hidden="1"/>
    <cellStyle name="Título 2" xfId="1109" builtinId="17" hidden="1"/>
    <cellStyle name="Título 2" xfId="1201" builtinId="17" hidden="1"/>
    <cellStyle name="Título 2" xfId="1367" builtinId="17" hidden="1"/>
    <cellStyle name="Título 2" xfId="1484" builtinId="17" hidden="1"/>
    <cellStyle name="Título 2" xfId="1567" builtinId="17" hidden="1"/>
    <cellStyle name="Título 2" xfId="1638" builtinId="17" hidden="1"/>
    <cellStyle name="Título 2" xfId="1804" builtinId="17" hidden="1"/>
    <cellStyle name="Título 2" xfId="1921" builtinId="17" hidden="1"/>
    <cellStyle name="Título 2" xfId="1677" builtinId="17" hidden="1"/>
    <cellStyle name="Título 2" xfId="2183" builtinId="17" hidden="1"/>
    <cellStyle name="Título 2" xfId="2300" builtinId="17" hidden="1"/>
    <cellStyle name="Título 2" xfId="1240" builtinId="17" hidden="1"/>
    <cellStyle name="Título 2" xfId="2517" builtinId="17" hidden="1"/>
    <cellStyle name="Título 2" xfId="2634" builtinId="17" hidden="1"/>
    <cellStyle name="Título 2" xfId="2712" builtinId="17" hidden="1"/>
    <cellStyle name="Título 2" xfId="2759" builtinId="17" hidden="1"/>
    <cellStyle name="Título 2" xfId="2924" builtinId="17" hidden="1"/>
    <cellStyle name="Título 2" xfId="3041" builtinId="17" hidden="1"/>
    <cellStyle name="Título 2" xfId="2798" builtinId="17" hidden="1"/>
    <cellStyle name="Título 2" xfId="3282" builtinId="17" hidden="1"/>
    <cellStyle name="Título 2" xfId="3399" builtinId="17" hidden="1"/>
    <cellStyle name="TITULO 2 2" xfId="415" xr:uid="{00000000-0005-0000-0000-00003D0D0000}"/>
    <cellStyle name="TITULO 2 3" xfId="3549" xr:uid="{00000000-0005-0000-0000-0000C6000000}"/>
    <cellStyle name="TITULO 2 4" xfId="3520" xr:uid="{00000000-0005-0000-0000-0000C7000000}"/>
    <cellStyle name="TITULO 2 5" xfId="3485" xr:uid="{00000000-0005-0000-0000-0000C3000000}"/>
    <cellStyle name="Título 3" xfId="9" builtinId="18" hidden="1"/>
    <cellStyle name="Título 3" xfId="175" builtinId="18" hidden="1"/>
    <cellStyle name="Título 3" xfId="293" builtinId="18" hidden="1"/>
    <cellStyle name="Título 3" xfId="376" builtinId="18" hidden="1"/>
    <cellStyle name="Título 3" xfId="448" builtinId="18" hidden="1"/>
    <cellStyle name="Título 3" xfId="614" builtinId="18" hidden="1"/>
    <cellStyle name="Título 3" xfId="731" builtinId="18" hidden="1"/>
    <cellStyle name="Título 3" xfId="837" builtinId="18" hidden="1"/>
    <cellStyle name="Título 3" xfId="993" builtinId="18" hidden="1"/>
    <cellStyle name="Título 3" xfId="1110" builtinId="18" hidden="1"/>
    <cellStyle name="Título 3" xfId="1202" builtinId="18" hidden="1"/>
    <cellStyle name="Título 3" xfId="1368" builtinId="18" hidden="1"/>
    <cellStyle name="Título 3" xfId="1485" builtinId="18" hidden="1"/>
    <cellStyle name="Título 3" xfId="1568" builtinId="18" hidden="1"/>
    <cellStyle name="Título 3" xfId="1639" builtinId="18" hidden="1"/>
    <cellStyle name="Título 3" xfId="1805" builtinId="18" hidden="1"/>
    <cellStyle name="Título 3" xfId="1922" builtinId="18" hidden="1"/>
    <cellStyle name="Título 3" xfId="2028" builtinId="18" hidden="1"/>
    <cellStyle name="Título 3" xfId="2184" builtinId="18" hidden="1"/>
    <cellStyle name="Título 3" xfId="2301" builtinId="18" hidden="1"/>
    <cellStyle name="Título 3" xfId="2006" builtinId="18" hidden="1"/>
    <cellStyle name="Título 3" xfId="2518" builtinId="18" hidden="1"/>
    <cellStyle name="Título 3" xfId="2635" builtinId="18" hidden="1"/>
    <cellStyle name="Título 3" xfId="2713" builtinId="18" hidden="1"/>
    <cellStyle name="Título 3" xfId="2760" builtinId="18" hidden="1"/>
    <cellStyle name="Título 3" xfId="2925" builtinId="18" hidden="1"/>
    <cellStyle name="Título 3" xfId="3042" builtinId="18" hidden="1"/>
    <cellStyle name="Título 3" xfId="3130" builtinId="18" hidden="1"/>
    <cellStyle name="Título 3" xfId="3283" builtinId="18" hidden="1"/>
    <cellStyle name="Título 3" xfId="3400" builtinId="18" hidden="1"/>
    <cellStyle name="Título 4" xfId="10" builtinId="19" hidden="1"/>
    <cellStyle name="Título 4" xfId="176" builtinId="19" hidden="1"/>
    <cellStyle name="Título 4" xfId="294" builtinId="19" hidden="1"/>
    <cellStyle name="Título 4" xfId="377" builtinId="19" hidden="1"/>
    <cellStyle name="Título 4" xfId="449" builtinId="19" hidden="1"/>
    <cellStyle name="Título 4" xfId="615" builtinId="19" hidden="1"/>
    <cellStyle name="Título 4" xfId="732" builtinId="19" hidden="1"/>
    <cellStyle name="Título 4" xfId="827" builtinId="19" hidden="1"/>
    <cellStyle name="Título 4" xfId="994" builtinId="19" hidden="1"/>
    <cellStyle name="Título 4" xfId="1111" builtinId="19" hidden="1"/>
    <cellStyle name="Título 4" xfId="1203" builtinId="19" hidden="1"/>
    <cellStyle name="Título 4" xfId="1369" builtinId="19" hidden="1"/>
    <cellStyle name="Título 4" xfId="1486" builtinId="19" hidden="1"/>
    <cellStyle name="Título 4" xfId="1569" builtinId="19" hidden="1"/>
    <cellStyle name="Título 4" xfId="1640" builtinId="19" hidden="1"/>
    <cellStyle name="Título 4" xfId="1806" builtinId="19" hidden="1"/>
    <cellStyle name="Título 4" xfId="1923" builtinId="19" hidden="1"/>
    <cellStyle name="Título 4" xfId="2018" builtinId="19" hidden="1"/>
    <cellStyle name="Título 4" xfId="2185" builtinId="19" hidden="1"/>
    <cellStyle name="Título 4" xfId="2302" builtinId="19" hidden="1"/>
    <cellStyle name="Título 4" xfId="1998" builtinId="19" hidden="1"/>
    <cellStyle name="Título 4" xfId="2519" builtinId="19" hidden="1"/>
    <cellStyle name="Título 4" xfId="2636" builtinId="19" hidden="1"/>
    <cellStyle name="Título 4" xfId="2714" builtinId="19" hidden="1"/>
    <cellStyle name="Título 4" xfId="2761" builtinId="19" hidden="1"/>
    <cellStyle name="Título 4" xfId="2926" builtinId="19" hidden="1"/>
    <cellStyle name="Título 4" xfId="3043" builtinId="19" hidden="1"/>
    <cellStyle name="Título 4" xfId="3126" builtinId="19" hidden="1"/>
    <cellStyle name="Título 4" xfId="3284" builtinId="19" hidden="1"/>
    <cellStyle name="Título 4" xfId="3401" builtinId="19" hidden="1"/>
    <cellStyle name="Títulos" xfId="84" xr:uid="{00000000-0005-0000-0000-00007A0D0000}"/>
    <cellStyle name="Títulos 2" xfId="417" xr:uid="{00000000-0005-0000-0000-00007B0D0000}"/>
    <cellStyle name="Títulos 2 2" xfId="3574" xr:uid="{00000000-0005-0000-0000-0000CB000000}"/>
    <cellStyle name="Títulos 3" xfId="3550" xr:uid="{00000000-0005-0000-0000-0000CC000000}"/>
    <cellStyle name="Títulos 3 2" xfId="3575" xr:uid="{00000000-0005-0000-0000-0000CC000000}"/>
    <cellStyle name="Títulos 4" xfId="3558" xr:uid="{00000000-0005-0000-0000-0000CA000000}"/>
    <cellStyle name="Títulos 5" xfId="3516" xr:uid="{00000000-0005-0000-0000-0000CD000000}"/>
    <cellStyle name="Total" xfId="22" builtinId="25" hidden="1"/>
    <cellStyle name="Total" xfId="188" builtinId="25" hidden="1"/>
    <cellStyle name="Total" xfId="306" builtinId="25" hidden="1"/>
    <cellStyle name="Total" xfId="389" builtinId="25" hidden="1"/>
    <cellStyle name="Total" xfId="461" builtinId="25" hidden="1"/>
    <cellStyle name="Total" xfId="627" builtinId="25" hidden="1"/>
    <cellStyle name="Total" xfId="744" builtinId="25" hidden="1"/>
    <cellStyle name="Total" xfId="440" builtinId="25" hidden="1"/>
    <cellStyle name="Total" xfId="1006" builtinId="25" hidden="1"/>
    <cellStyle name="Total" xfId="1123" builtinId="25" hidden="1"/>
    <cellStyle name="Total" xfId="1215" builtinId="25" hidden="1"/>
    <cellStyle name="Total" xfId="1381" builtinId="25" hidden="1"/>
    <cellStyle name="Total" xfId="1498" builtinId="25" hidden="1"/>
    <cellStyle name="Total" xfId="1581" builtinId="25" hidden="1"/>
    <cellStyle name="Total" xfId="1652" builtinId="25" hidden="1"/>
    <cellStyle name="Total" xfId="1818" builtinId="25" hidden="1"/>
    <cellStyle name="Total" xfId="1935" builtinId="25" hidden="1"/>
    <cellStyle name="Total" xfId="1631" builtinId="25" hidden="1"/>
    <cellStyle name="Total" xfId="2197" builtinId="25" hidden="1"/>
    <cellStyle name="Total" xfId="2314" builtinId="25" hidden="1"/>
    <cellStyle name="Total" xfId="1559" builtinId="25" hidden="1"/>
    <cellStyle name="Total" xfId="2531" builtinId="25" hidden="1"/>
    <cellStyle name="Total" xfId="2648" builtinId="25" hidden="1"/>
    <cellStyle name="Total" xfId="2726" builtinId="25" hidden="1"/>
    <cellStyle name="Total" xfId="2773" builtinId="25" hidden="1"/>
    <cellStyle name="Total" xfId="2938" builtinId="25" hidden="1"/>
    <cellStyle name="Total" xfId="3055" builtinId="25" hidden="1"/>
    <cellStyle name="Total" xfId="2752" builtinId="25" hidden="1"/>
    <cellStyle name="Total" xfId="3296" builtinId="25" hidden="1"/>
    <cellStyle name="Total" xfId="3413" builtinId="25" hidden="1"/>
    <cellStyle name="Vírgula" xfId="3" builtinId="3" hidden="1"/>
    <cellStyle name="Vírgula" xfId="169" builtinId="3" hidden="1"/>
    <cellStyle name="Vírgula" xfId="287" builtinId="3" hidden="1"/>
    <cellStyle name="Vírgula" xfId="442" builtinId="3" hidden="1"/>
    <cellStyle name="Vírgula" xfId="608" builtinId="3" hidden="1"/>
    <cellStyle name="Vírgula" xfId="725" builtinId="3" hidden="1"/>
    <cellStyle name="Vírgula" xfId="523" builtinId="3" hidden="1"/>
    <cellStyle name="Vírgula" xfId="987" builtinId="3" hidden="1"/>
    <cellStyle name="Vírgula" xfId="1104" builtinId="3" hidden="1"/>
    <cellStyle name="Vírgula" xfId="1196" builtinId="3" hidden="1"/>
    <cellStyle name="Vírgula" xfId="1362" builtinId="3" hidden="1"/>
    <cellStyle name="Vírgula" xfId="1479" builtinId="3" hidden="1"/>
    <cellStyle name="Vírgula" xfId="1633" builtinId="3" hidden="1"/>
    <cellStyle name="Vírgula" xfId="1799" builtinId="3" hidden="1"/>
    <cellStyle name="Vírgula" xfId="1916" builtinId="3" hidden="1"/>
    <cellStyle name="Vírgula" xfId="1714" builtinId="3" hidden="1"/>
    <cellStyle name="Vírgula" xfId="2178" builtinId="3" hidden="1"/>
    <cellStyle name="Vírgula" xfId="2295" builtinId="3" hidden="1"/>
    <cellStyle name="Vírgula" xfId="1277" builtinId="3" hidden="1"/>
    <cellStyle name="Vírgula" xfId="2512" builtinId="3" hidden="1"/>
    <cellStyle name="Vírgula" xfId="2629" builtinId="3" hidden="1"/>
    <cellStyle name="Vírgula" xfId="2754" builtinId="3" hidden="1"/>
    <cellStyle name="Vírgula" xfId="2919" builtinId="3" hidden="1"/>
    <cellStyle name="Vírgula" xfId="3036" builtinId="3" hidden="1"/>
    <cellStyle name="Vírgula" xfId="2835" builtinId="3" hidden="1"/>
    <cellStyle name="Vírgula" xfId="3277" builtinId="3" hidden="1"/>
    <cellStyle name="Vírgula" xfId="3394" builtinId="3" hidden="1"/>
    <cellStyle name="Vírgula 2" xfId="256" xr:uid="{00000000-0005-0000-0000-0000B50D0000}"/>
    <cellStyle name="Vírgula 2 2" xfId="3552" xr:uid="{00000000-0005-0000-0000-0000D1000000}"/>
    <cellStyle name="Vírgula 2 2 2" xfId="3577" xr:uid="{00000000-0005-0000-0000-0000D1000000}"/>
    <cellStyle name="Vírgula 2 2 2 2" xfId="3757" xr:uid="{00000000-0005-0000-0000-0000D1000000}"/>
    <cellStyle name="Vírgula 2 2 3" xfId="3739" xr:uid="{00000000-0005-0000-0000-0000D1000000}"/>
    <cellStyle name="Vírgula 2 3" xfId="3534" xr:uid="{00000000-0005-0000-0000-0000D2000000}"/>
    <cellStyle name="Vírgula 2 3 2" xfId="3563" xr:uid="{00000000-0005-0000-0000-0000D2000000}"/>
    <cellStyle name="Vírgula 2 3 2 2" xfId="3745" xr:uid="{00000000-0005-0000-0000-0000D2000000}"/>
    <cellStyle name="Vírgula 2 3 3" xfId="3727" xr:uid="{00000000-0005-0000-0000-0000D2000000}"/>
    <cellStyle name="Vírgula 2 4" xfId="3560" xr:uid="{00000000-0005-0000-0000-0000D0000000}"/>
    <cellStyle name="Vírgula 2 4 2" xfId="3742" xr:uid="{00000000-0005-0000-0000-0000D0000000}"/>
    <cellStyle name="Vírgula 2 5" xfId="3521" xr:uid="{00000000-0005-0000-0000-0000D0000000}"/>
    <cellStyle name="Vírgula 2 5 2" xfId="3723" xr:uid="{00000000-0005-0000-0000-0000D0000000}"/>
    <cellStyle name="Vírgula 3" xfId="435" xr:uid="{00000000-0005-0000-0000-0000B60D0000}"/>
    <cellStyle name="Vírgula 3 2" xfId="3553" xr:uid="{00000000-0005-0000-0000-0000D4000000}"/>
    <cellStyle name="Vírgula 3 2 2" xfId="3578" xr:uid="{00000000-0005-0000-0000-0000D4000000}"/>
    <cellStyle name="Vírgula 3 2 2 2" xfId="3758" xr:uid="{00000000-0005-0000-0000-0000D4000000}"/>
    <cellStyle name="Vírgula 3 2 3" xfId="3740" xr:uid="{00000000-0005-0000-0000-0000D4000000}"/>
    <cellStyle name="Vírgula 3 3" xfId="3536" xr:uid="{00000000-0005-0000-0000-0000D5000000}"/>
    <cellStyle name="Vírgula 3 3 2" xfId="3565" xr:uid="{00000000-0005-0000-0000-0000D5000000}"/>
    <cellStyle name="Vírgula 3 3 2 2" xfId="3747" xr:uid="{00000000-0005-0000-0000-0000D5000000}"/>
    <cellStyle name="Vírgula 3 3 3" xfId="3729" xr:uid="{00000000-0005-0000-0000-0000D5000000}"/>
    <cellStyle name="Vírgula 3 4" xfId="3562" xr:uid="{00000000-0005-0000-0000-0000D3000000}"/>
    <cellStyle name="Vírgula 3 4 2" xfId="3744" xr:uid="{00000000-0005-0000-0000-0000D3000000}"/>
    <cellStyle name="Vírgula 3 5" xfId="3524" xr:uid="{00000000-0005-0000-0000-0000D3000000}"/>
    <cellStyle name="Vírgula 3 5 2" xfId="3726" xr:uid="{00000000-0005-0000-0000-0000D3000000}"/>
    <cellStyle name="Vírgula 4" xfId="3551" xr:uid="{00000000-0005-0000-0000-0000D6000000}"/>
    <cellStyle name="Vírgula 4 2" xfId="3576" xr:uid="{00000000-0005-0000-0000-0000D6000000}"/>
    <cellStyle name="Vírgula 4 2 2" xfId="3756" xr:uid="{00000000-0005-0000-0000-0000D6000000}"/>
    <cellStyle name="Vírgula 4 3" xfId="3738" xr:uid="{00000000-0005-0000-0000-0000D6000000}"/>
    <cellStyle name="Vírgula 5" xfId="3537" xr:uid="{00000000-0005-0000-0000-0000D7000000}"/>
    <cellStyle name="Vírgula 5 2" xfId="3566" xr:uid="{00000000-0005-0000-0000-0000D7000000}"/>
    <cellStyle name="Vírgula 5 2 2" xfId="3748" xr:uid="{00000000-0005-0000-0000-0000D7000000}"/>
    <cellStyle name="Vírgula 5 3" xfId="3730" xr:uid="{00000000-0005-0000-0000-0000D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8</xdr:row>
      <xdr:rowOff>66675</xdr:rowOff>
    </xdr:from>
    <xdr:to>
      <xdr:col>11</xdr:col>
      <xdr:colOff>0</xdr:colOff>
      <xdr:row>9</xdr:row>
      <xdr:rowOff>114291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4174" y="1439863"/>
          <a:ext cx="9085264" cy="253991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CRONOGRAMA FÍSICO FINANCEIRO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2</xdr:row>
      <xdr:rowOff>28575</xdr:rowOff>
    </xdr:from>
    <xdr:to>
      <xdr:col>4</xdr:col>
      <xdr:colOff>800101</xdr:colOff>
      <xdr:row>3</xdr:row>
      <xdr:rowOff>95241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81051" y="390525"/>
          <a:ext cx="4876800" cy="257166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COMPOSIÇÃO DE BDI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24848</xdr:colOff>
      <xdr:row>0</xdr:row>
      <xdr:rowOff>80345</xdr:rowOff>
    </xdr:from>
    <xdr:to>
      <xdr:col>8</xdr:col>
      <xdr:colOff>1246188</xdr:colOff>
      <xdr:row>1</xdr:row>
      <xdr:rowOff>178071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53473" y="80345"/>
          <a:ext cx="9755740" cy="259651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QUADRO DE COMPOSIÇÕES DE CUSTOS UNITÁRIOS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24848</xdr:colOff>
      <xdr:row>0</xdr:row>
      <xdr:rowOff>108919</xdr:rowOff>
    </xdr:from>
    <xdr:to>
      <xdr:col>11</xdr:col>
      <xdr:colOff>971550</xdr:colOff>
      <xdr:row>1</xdr:row>
      <xdr:rowOff>200025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EDF62CE7-BB6E-4EF4-AD15-5E2024E60686}"/>
            </a:ext>
          </a:extLst>
        </xdr:cNvPr>
        <xdr:cNvSpPr/>
      </xdr:nvSpPr>
      <xdr:spPr>
        <a:xfrm>
          <a:off x="453473" y="108919"/>
          <a:ext cx="10347877" cy="253031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COMPOSIÇÕES DE CUSTOS PARA MOBILIZAÇÃO E DESMOBILIZAÇÃO DE EQUIPAMENTOS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19048</xdr:colOff>
      <xdr:row>0</xdr:row>
      <xdr:rowOff>85725</xdr:rowOff>
    </xdr:from>
    <xdr:to>
      <xdr:col>8</xdr:col>
      <xdr:colOff>857249</xdr:colOff>
      <xdr:row>2</xdr:row>
      <xdr:rowOff>19041</xdr:rowOff>
    </xdr:to>
    <xdr:sp macro="" textlink="">
      <xdr:nvSpPr>
        <xdr:cNvPr id="3" name="Forma liv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9048" y="85725"/>
          <a:ext cx="8601076" cy="342891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MEMORIAL DE QUANTIDADES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24</xdr:row>
      <xdr:rowOff>81995</xdr:rowOff>
    </xdr:from>
    <xdr:to>
      <xdr:col>11</xdr:col>
      <xdr:colOff>876301</xdr:colOff>
      <xdr:row>26</xdr:row>
      <xdr:rowOff>12136</xdr:rowOff>
    </xdr:to>
    <xdr:sp macro="" textlink="">
      <xdr:nvSpPr>
        <xdr:cNvPr id="2" name="Forma liv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00026" y="3968195"/>
          <a:ext cx="10953750" cy="253991"/>
        </a:xfrm>
        <a:custGeom>
          <a:avLst/>
          <a:gdLst>
            <a:gd name="connsiteX0" fmla="*/ 0 w 8874476"/>
            <a:gd name="connsiteY0" fmla="*/ 41135 h 411352"/>
            <a:gd name="connsiteX1" fmla="*/ 41135 w 8874476"/>
            <a:gd name="connsiteY1" fmla="*/ 0 h 411352"/>
            <a:gd name="connsiteX2" fmla="*/ 8833341 w 8874476"/>
            <a:gd name="connsiteY2" fmla="*/ 0 h 411352"/>
            <a:gd name="connsiteX3" fmla="*/ 8874476 w 8874476"/>
            <a:gd name="connsiteY3" fmla="*/ 41135 h 411352"/>
            <a:gd name="connsiteX4" fmla="*/ 8874476 w 8874476"/>
            <a:gd name="connsiteY4" fmla="*/ 370217 h 411352"/>
            <a:gd name="connsiteX5" fmla="*/ 8833341 w 8874476"/>
            <a:gd name="connsiteY5" fmla="*/ 411352 h 411352"/>
            <a:gd name="connsiteX6" fmla="*/ 41135 w 8874476"/>
            <a:gd name="connsiteY6" fmla="*/ 411352 h 411352"/>
            <a:gd name="connsiteX7" fmla="*/ 0 w 8874476"/>
            <a:gd name="connsiteY7" fmla="*/ 370217 h 411352"/>
            <a:gd name="connsiteX8" fmla="*/ 0 w 8874476"/>
            <a:gd name="connsiteY8" fmla="*/ 41135 h 4113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8874476" h="411352">
              <a:moveTo>
                <a:pt x="0" y="41135"/>
              </a:moveTo>
              <a:cubicBezTo>
                <a:pt x="0" y="18417"/>
                <a:pt x="18417" y="0"/>
                <a:pt x="41135" y="0"/>
              </a:cubicBezTo>
              <a:lnTo>
                <a:pt x="8833341" y="0"/>
              </a:lnTo>
              <a:cubicBezTo>
                <a:pt x="8856059" y="0"/>
                <a:pt x="8874476" y="18417"/>
                <a:pt x="8874476" y="41135"/>
              </a:cubicBezTo>
              <a:lnTo>
                <a:pt x="8874476" y="370217"/>
              </a:lnTo>
              <a:cubicBezTo>
                <a:pt x="8874476" y="392935"/>
                <a:pt x="8856059" y="411352"/>
                <a:pt x="8833341" y="411352"/>
              </a:cubicBezTo>
              <a:lnTo>
                <a:pt x="41135" y="411352"/>
              </a:lnTo>
              <a:cubicBezTo>
                <a:pt x="18417" y="411352"/>
                <a:pt x="0" y="392935"/>
                <a:pt x="0" y="370217"/>
              </a:cubicBezTo>
              <a:lnTo>
                <a:pt x="0" y="41135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65388" tIns="65388" rIns="65388" bIns="6538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t-BR" sz="1400" kern="1200">
              <a:solidFill>
                <a:schemeClr val="tx1"/>
              </a:solidFill>
            </a:rPr>
            <a:t>COTAÇÃO DE MATERIAIS DA COMPOSIÇÃO DOS CUSTOS UNITÁRIOS</a:t>
          </a:r>
        </a:p>
      </xdr:txBody>
    </xdr:sp>
    <xdr:clientData/>
  </xdr:twoCellAnchor>
  <xdr:twoCellAnchor>
    <xdr:from>
      <xdr:col>10</xdr:col>
      <xdr:colOff>454064</xdr:colOff>
      <xdr:row>26</xdr:row>
      <xdr:rowOff>117612</xdr:rowOff>
    </xdr:from>
    <xdr:to>
      <xdr:col>11</xdr:col>
      <xdr:colOff>867396</xdr:colOff>
      <xdr:row>28</xdr:row>
      <xdr:rowOff>118600</xdr:rowOff>
    </xdr:to>
    <xdr:sp macro="" textlink="">
      <xdr:nvSpPr>
        <xdr:cNvPr id="3" name="Forma livre 19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9921914" y="4327662"/>
          <a:ext cx="1222957" cy="324838"/>
        </a:xfrm>
        <a:custGeom>
          <a:avLst/>
          <a:gdLst>
            <a:gd name="connsiteX0" fmla="*/ 0 w 1850466"/>
            <a:gd name="connsiteY0" fmla="*/ 31858 h 318583"/>
            <a:gd name="connsiteX1" fmla="*/ 31858 w 1850466"/>
            <a:gd name="connsiteY1" fmla="*/ 0 h 318583"/>
            <a:gd name="connsiteX2" fmla="*/ 1818608 w 1850466"/>
            <a:gd name="connsiteY2" fmla="*/ 0 h 318583"/>
            <a:gd name="connsiteX3" fmla="*/ 1850466 w 1850466"/>
            <a:gd name="connsiteY3" fmla="*/ 31858 h 318583"/>
            <a:gd name="connsiteX4" fmla="*/ 1850466 w 1850466"/>
            <a:gd name="connsiteY4" fmla="*/ 286725 h 318583"/>
            <a:gd name="connsiteX5" fmla="*/ 1818608 w 1850466"/>
            <a:gd name="connsiteY5" fmla="*/ 318583 h 318583"/>
            <a:gd name="connsiteX6" fmla="*/ 31858 w 1850466"/>
            <a:gd name="connsiteY6" fmla="*/ 318583 h 318583"/>
            <a:gd name="connsiteX7" fmla="*/ 0 w 1850466"/>
            <a:gd name="connsiteY7" fmla="*/ 286725 h 318583"/>
            <a:gd name="connsiteX8" fmla="*/ 0 w 1850466"/>
            <a:gd name="connsiteY8" fmla="*/ 31858 h 3185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850466" h="318583">
              <a:moveTo>
                <a:pt x="0" y="31858"/>
              </a:moveTo>
              <a:cubicBezTo>
                <a:pt x="0" y="14263"/>
                <a:pt x="14263" y="0"/>
                <a:pt x="31858" y="0"/>
              </a:cubicBezTo>
              <a:lnTo>
                <a:pt x="1818608" y="0"/>
              </a:lnTo>
              <a:cubicBezTo>
                <a:pt x="1836203" y="0"/>
                <a:pt x="1850466" y="14263"/>
                <a:pt x="1850466" y="31858"/>
              </a:cubicBezTo>
              <a:lnTo>
                <a:pt x="1850466" y="286725"/>
              </a:lnTo>
              <a:cubicBezTo>
                <a:pt x="1850466" y="304320"/>
                <a:pt x="1836203" y="318583"/>
                <a:pt x="1818608" y="318583"/>
              </a:cubicBezTo>
              <a:lnTo>
                <a:pt x="31858" y="318583"/>
              </a:lnTo>
              <a:cubicBezTo>
                <a:pt x="14263" y="318583"/>
                <a:pt x="0" y="304320"/>
                <a:pt x="0" y="286725"/>
              </a:cubicBezTo>
              <a:lnTo>
                <a:pt x="0" y="31858"/>
              </a:lnTo>
              <a:close/>
            </a:path>
          </a:pathLst>
        </a:cu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rgbClr r="0" g="0" b="0"/>
        </a:lnRef>
        <a:fillRef idx="1">
          <a:scrgbClr r="0" g="0" b="0"/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43621" tIns="43621" rIns="43621" bIns="43621" numCol="1" spcCol="1270" anchor="ctr" anchorCtr="0">
          <a:noAutofit/>
        </a:bodyPr>
        <a:lstStyle/>
        <a:p>
          <a:pPr lvl="0" indent="0" algn="l" defTabSz="400050">
            <a:lnSpc>
              <a:spcPct val="90000"/>
            </a:lnSpc>
            <a:spcBef>
              <a:spcPct val="0"/>
            </a:spcBef>
            <a:spcAft>
              <a:spcPts val="0"/>
            </a:spcAft>
          </a:pPr>
          <a:r>
            <a:rPr lang="pt-BR" sz="900" kern="1200">
              <a:solidFill>
                <a:schemeClr val="tx1"/>
              </a:solidFill>
            </a:rPr>
            <a:t>Data Base da Pesquisa:</a:t>
          </a:r>
        </a:p>
        <a:p>
          <a:pPr lvl="0" algn="l" defTabSz="400050">
            <a:lnSpc>
              <a:spcPct val="90000"/>
            </a:lnSpc>
            <a:spcBef>
              <a:spcPct val="0"/>
            </a:spcBef>
            <a:spcAft>
              <a:spcPts val="0"/>
            </a:spcAft>
          </a:pPr>
          <a:endParaRPr lang="pt-BR" sz="1100" kern="12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461962</xdr:colOff>
      <xdr:row>27</xdr:row>
      <xdr:rowOff>63362</xdr:rowOff>
    </xdr:from>
    <xdr:to>
      <xdr:col>11</xdr:col>
      <xdr:colOff>875332</xdr:colOff>
      <xdr:row>28</xdr:row>
      <xdr:rowOff>109333</xdr:rowOff>
    </xdr:to>
    <xdr:sp macro="" textlink="#REF!">
      <xdr:nvSpPr>
        <xdr:cNvPr id="4" name="CaixaDeText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9929812" y="4435337"/>
          <a:ext cx="1222995" cy="207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722EDFFE-BB22-4437-B347-5AFDBE6E1A1D}" type="TxLink">
            <a:rPr lang="en-US" sz="105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Maio 2024</a:t>
          </a:fld>
          <a:endParaRPr lang="pt-BR" sz="1050" b="0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9">
    <tabColor theme="9" tint="0.39997558519241921"/>
  </sheetPr>
  <dimension ref="A1:AB63"/>
  <sheetViews>
    <sheetView tabSelected="1" view="pageBreakPreview" topLeftCell="B1" zoomScale="85" zoomScaleNormal="100" zoomScaleSheetLayoutView="85" workbookViewId="0">
      <selection activeCell="J1" sqref="J1:T3"/>
    </sheetView>
  </sheetViews>
  <sheetFormatPr defaultRowHeight="12.75" outlineLevelRow="2"/>
  <cols>
    <col min="1" max="1" width="4" style="72" hidden="1" customWidth="1"/>
    <col min="2" max="2" width="1.28515625" style="72" customWidth="1"/>
    <col min="3" max="3" width="3.28515625" style="72" customWidth="1"/>
    <col min="4" max="4" width="2.28515625" style="72" customWidth="1"/>
    <col min="5" max="7" width="2.28515625" style="72" hidden="1" customWidth="1"/>
    <col min="8" max="9" width="2.28515625" style="72" customWidth="1"/>
    <col min="10" max="10" width="6" style="198" customWidth="1"/>
    <col min="11" max="12" width="51" style="180" customWidth="1"/>
    <col min="13" max="13" width="6" style="198" customWidth="1"/>
    <col min="14" max="16" width="8" style="198" customWidth="1"/>
    <col min="17" max="17" width="13.28515625" style="198" customWidth="1"/>
    <col min="18" max="18" width="18.42578125" style="198" bestFit="1" customWidth="1"/>
    <col min="19" max="19" width="11.42578125" style="181" customWidth="1"/>
    <col min="20" max="20" width="11.7109375" style="182" customWidth="1"/>
    <col min="23" max="23" width="15.140625" customWidth="1"/>
    <col min="25" max="25" width="18.42578125" bestFit="1" customWidth="1"/>
    <col min="26" max="26" width="13.85546875" bestFit="1" customWidth="1"/>
    <col min="27" max="27" width="11.5703125" bestFit="1" customWidth="1"/>
    <col min="28" max="28" width="13.85546875" bestFit="1" customWidth="1"/>
  </cols>
  <sheetData>
    <row r="1" spans="1:20" ht="16.5" customHeight="1">
      <c r="J1" s="362" t="s">
        <v>401</v>
      </c>
      <c r="K1" s="362"/>
      <c r="L1" s="362"/>
      <c r="M1" s="362"/>
      <c r="N1" s="362"/>
      <c r="O1" s="362"/>
      <c r="P1" s="362"/>
      <c r="Q1" s="362"/>
      <c r="R1" s="362"/>
      <c r="S1" s="362"/>
      <c r="T1" s="362"/>
    </row>
    <row r="2" spans="1:20" ht="16.5" customHeight="1"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</row>
    <row r="3" spans="1:20" ht="16.5" customHeight="1"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</row>
    <row r="4" spans="1:20" ht="16.5">
      <c r="J4" s="362" t="s">
        <v>402</v>
      </c>
      <c r="K4" s="362"/>
      <c r="L4" s="362"/>
      <c r="M4" s="362"/>
      <c r="N4" s="362"/>
      <c r="O4" s="362"/>
      <c r="P4" s="362"/>
      <c r="Q4" s="362"/>
      <c r="R4" s="362"/>
      <c r="S4" s="362"/>
      <c r="T4" s="362"/>
    </row>
    <row r="5" spans="1:20" ht="16.5">
      <c r="J5" s="362"/>
      <c r="K5" s="362"/>
      <c r="L5" s="362"/>
      <c r="M5" s="362"/>
      <c r="N5" s="362"/>
      <c r="O5" s="362"/>
      <c r="P5" s="362"/>
      <c r="Q5" s="362"/>
      <c r="R5" s="362"/>
      <c r="S5" s="362"/>
      <c r="T5" s="362"/>
    </row>
    <row r="6" spans="1:20" ht="13.5" thickBot="1">
      <c r="J6" s="362"/>
      <c r="K6" s="362"/>
      <c r="L6" s="362"/>
      <c r="M6" s="362"/>
      <c r="N6" s="362"/>
      <c r="O6" s="362"/>
      <c r="P6" s="362"/>
      <c r="Q6" s="362"/>
      <c r="R6" s="362"/>
      <c r="S6" s="362"/>
      <c r="T6" s="362"/>
    </row>
    <row r="7" spans="1:20" ht="64.5" thickTop="1" thickBot="1">
      <c r="C7" s="139"/>
      <c r="D7" s="344"/>
      <c r="E7" s="344"/>
      <c r="F7" s="344"/>
      <c r="G7" s="344"/>
      <c r="H7" s="344"/>
      <c r="J7" s="35" t="s">
        <v>5</v>
      </c>
      <c r="K7" s="34" t="s">
        <v>143</v>
      </c>
      <c r="L7" s="34" t="s">
        <v>144</v>
      </c>
      <c r="M7" s="35" t="s">
        <v>2</v>
      </c>
      <c r="N7" s="35" t="s">
        <v>3</v>
      </c>
      <c r="O7" s="92" t="s">
        <v>125</v>
      </c>
      <c r="P7" s="35" t="s">
        <v>126</v>
      </c>
      <c r="Q7" s="92" t="s">
        <v>127</v>
      </c>
      <c r="R7" s="92" t="s">
        <v>128</v>
      </c>
      <c r="S7" s="35" t="s">
        <v>20</v>
      </c>
      <c r="T7" s="35" t="s">
        <v>21</v>
      </c>
    </row>
    <row r="8" spans="1:20" s="18" customFormat="1" ht="16.5" thickTop="1">
      <c r="A8" s="72"/>
      <c r="B8" s="72"/>
      <c r="C8" s="137"/>
      <c r="D8" s="72"/>
      <c r="E8" s="138"/>
      <c r="F8" s="138"/>
      <c r="G8" s="138"/>
      <c r="H8" s="72"/>
      <c r="I8" s="72"/>
      <c r="J8" s="293" t="s">
        <v>350</v>
      </c>
      <c r="K8" s="199" t="s">
        <v>198</v>
      </c>
      <c r="L8" s="199"/>
      <c r="M8" s="184"/>
      <c r="N8" s="170"/>
      <c r="O8" s="170"/>
      <c r="P8" s="170"/>
      <c r="Q8" s="170" t="s">
        <v>54</v>
      </c>
      <c r="R8" s="185">
        <v>23807.69</v>
      </c>
      <c r="S8" s="170"/>
      <c r="T8" s="186"/>
    </row>
    <row r="9" spans="1:20" s="33" customFormat="1" ht="23.25" outlineLevel="1" thickBot="1">
      <c r="A9" s="72"/>
      <c r="B9" s="72"/>
      <c r="C9" s="137"/>
      <c r="D9" s="72"/>
      <c r="E9" s="138"/>
      <c r="F9" s="138"/>
      <c r="G9" s="138"/>
      <c r="H9" s="72"/>
      <c r="I9" s="72"/>
      <c r="J9" s="294" t="s">
        <v>228</v>
      </c>
      <c r="K9" s="114" t="s">
        <v>198</v>
      </c>
      <c r="L9" s="114" t="s">
        <v>209</v>
      </c>
      <c r="M9" s="187" t="s">
        <v>2</v>
      </c>
      <c r="N9" s="188">
        <v>1</v>
      </c>
      <c r="O9" s="190">
        <v>19178.099999999999</v>
      </c>
      <c r="P9" s="189">
        <v>0.2414</v>
      </c>
      <c r="Q9" s="127">
        <v>23807.69</v>
      </c>
      <c r="R9" s="127">
        <v>23807.69</v>
      </c>
      <c r="S9" s="128" t="s">
        <v>199</v>
      </c>
      <c r="T9" s="120" t="s">
        <v>22</v>
      </c>
    </row>
    <row r="10" spans="1:20" s="18" customFormat="1" ht="16.5" thickTop="1">
      <c r="A10" s="72"/>
      <c r="B10" s="72"/>
      <c r="C10" s="137"/>
      <c r="D10" s="72"/>
      <c r="E10" s="138"/>
      <c r="F10" s="138"/>
      <c r="G10" s="138"/>
      <c r="H10" s="72"/>
      <c r="I10" s="72"/>
      <c r="J10" s="293" t="s">
        <v>351</v>
      </c>
      <c r="K10" s="199" t="s">
        <v>208</v>
      </c>
      <c r="L10" s="199"/>
      <c r="M10" s="184"/>
      <c r="N10" s="170"/>
      <c r="O10" s="170"/>
      <c r="P10" s="170"/>
      <c r="Q10" s="170" t="s">
        <v>54</v>
      </c>
      <c r="R10" s="185">
        <v>6800.18</v>
      </c>
      <c r="S10" s="170"/>
      <c r="T10" s="186"/>
    </row>
    <row r="11" spans="1:20" s="33" customFormat="1" ht="45" outlineLevel="1">
      <c r="A11" s="72"/>
      <c r="B11" s="72"/>
      <c r="C11" s="137"/>
      <c r="D11" s="72"/>
      <c r="E11" s="138"/>
      <c r="F11" s="138"/>
      <c r="G11" s="138"/>
      <c r="H11" s="72"/>
      <c r="I11" s="72"/>
      <c r="J11" s="294" t="s">
        <v>236</v>
      </c>
      <c r="K11" s="114" t="s">
        <v>352</v>
      </c>
      <c r="L11" s="114" t="s">
        <v>213</v>
      </c>
      <c r="M11" s="187" t="s">
        <v>2</v>
      </c>
      <c r="N11" s="188">
        <v>1</v>
      </c>
      <c r="O11" s="190">
        <v>2980.3199999999997</v>
      </c>
      <c r="P11" s="189">
        <v>0.2414</v>
      </c>
      <c r="Q11" s="127">
        <v>3699.77</v>
      </c>
      <c r="R11" s="127">
        <v>3699.77</v>
      </c>
      <c r="S11" s="128" t="s">
        <v>203</v>
      </c>
      <c r="T11" s="120" t="s">
        <v>22</v>
      </c>
    </row>
    <row r="12" spans="1:20" s="33" customFormat="1" ht="34.5" outlineLevel="1" thickBot="1">
      <c r="A12" s="72"/>
      <c r="B12" s="72"/>
      <c r="C12" s="137"/>
      <c r="D12" s="72"/>
      <c r="E12" s="138"/>
      <c r="F12" s="138"/>
      <c r="G12" s="138"/>
      <c r="H12" s="72"/>
      <c r="I12" s="72"/>
      <c r="J12" s="294" t="s">
        <v>237</v>
      </c>
      <c r="K12" s="114" t="s">
        <v>295</v>
      </c>
      <c r="L12" s="114" t="s">
        <v>212</v>
      </c>
      <c r="M12" s="187" t="s">
        <v>196</v>
      </c>
      <c r="N12" s="188">
        <v>3</v>
      </c>
      <c r="O12" s="190">
        <v>832.5</v>
      </c>
      <c r="P12" s="189">
        <v>0.2414</v>
      </c>
      <c r="Q12" s="127">
        <v>1033.47</v>
      </c>
      <c r="R12" s="127">
        <v>3100.41</v>
      </c>
      <c r="S12" s="128">
        <v>10775</v>
      </c>
      <c r="T12" s="120" t="s">
        <v>289</v>
      </c>
    </row>
    <row r="13" spans="1:20" s="18" customFormat="1" ht="16.5" thickTop="1">
      <c r="A13" s="72"/>
      <c r="B13" s="72"/>
      <c r="C13" s="137"/>
      <c r="D13" s="72"/>
      <c r="E13" s="138"/>
      <c r="F13" s="138"/>
      <c r="G13" s="138"/>
      <c r="H13" s="72"/>
      <c r="I13" s="72"/>
      <c r="J13" s="293" t="s">
        <v>353</v>
      </c>
      <c r="K13" s="200" t="s">
        <v>218</v>
      </c>
      <c r="L13" s="199"/>
      <c r="M13" s="184"/>
      <c r="N13" s="170"/>
      <c r="O13" s="170"/>
      <c r="P13" s="170"/>
      <c r="Q13" s="170" t="s">
        <v>54</v>
      </c>
      <c r="R13" s="185">
        <v>15240.3</v>
      </c>
      <c r="S13" s="170"/>
      <c r="T13" s="186"/>
    </row>
    <row r="14" spans="1:20" s="33" customFormat="1" ht="22.5" outlineLevel="1">
      <c r="A14" s="72"/>
      <c r="B14" s="72"/>
      <c r="C14" s="137"/>
      <c r="D14" s="72"/>
      <c r="E14" s="138"/>
      <c r="F14" s="138"/>
      <c r="G14" s="138"/>
      <c r="H14" s="72"/>
      <c r="I14" s="72"/>
      <c r="J14" s="294" t="s">
        <v>354</v>
      </c>
      <c r="K14" s="114" t="s">
        <v>253</v>
      </c>
      <c r="L14" s="114" t="s">
        <v>219</v>
      </c>
      <c r="M14" s="187" t="s">
        <v>2</v>
      </c>
      <c r="N14" s="188">
        <v>1</v>
      </c>
      <c r="O14" s="190">
        <v>6138.35</v>
      </c>
      <c r="P14" s="189">
        <v>0.2414</v>
      </c>
      <c r="Q14" s="127">
        <v>7620.15</v>
      </c>
      <c r="R14" s="127">
        <v>7620.15</v>
      </c>
      <c r="S14" s="128" t="s">
        <v>204</v>
      </c>
      <c r="T14" s="120" t="s">
        <v>22</v>
      </c>
    </row>
    <row r="15" spans="1:20" s="33" customFormat="1" ht="23.25" outlineLevel="1" thickBot="1">
      <c r="A15" s="72"/>
      <c r="B15" s="72"/>
      <c r="C15" s="137"/>
      <c r="D15" s="72"/>
      <c r="E15" s="138"/>
      <c r="F15" s="138"/>
      <c r="G15" s="138"/>
      <c r="H15" s="72"/>
      <c r="I15" s="72"/>
      <c r="J15" s="294" t="s">
        <v>355</v>
      </c>
      <c r="K15" s="114" t="s">
        <v>262</v>
      </c>
      <c r="L15" s="114" t="s">
        <v>220</v>
      </c>
      <c r="M15" s="187" t="s">
        <v>2</v>
      </c>
      <c r="N15" s="188">
        <v>1</v>
      </c>
      <c r="O15" s="190">
        <v>6138.35</v>
      </c>
      <c r="P15" s="189">
        <v>0.2414</v>
      </c>
      <c r="Q15" s="127">
        <v>7620.15</v>
      </c>
      <c r="R15" s="127">
        <v>7620.15</v>
      </c>
      <c r="S15" s="128" t="s">
        <v>205</v>
      </c>
      <c r="T15" s="120" t="s">
        <v>22</v>
      </c>
    </row>
    <row r="16" spans="1:20" s="18" customFormat="1" ht="16.5" thickTop="1">
      <c r="A16" s="72"/>
      <c r="B16" s="72"/>
      <c r="C16" s="137"/>
      <c r="D16" s="72"/>
      <c r="E16" s="138"/>
      <c r="F16" s="138"/>
      <c r="G16" s="138"/>
      <c r="H16" s="72"/>
      <c r="I16" s="72"/>
      <c r="J16" s="293" t="s">
        <v>356</v>
      </c>
      <c r="K16" s="199" t="s">
        <v>94</v>
      </c>
      <c r="L16" s="199"/>
      <c r="M16" s="184"/>
      <c r="N16" s="170"/>
      <c r="O16" s="170"/>
      <c r="P16" s="170"/>
      <c r="Q16" s="170" t="s">
        <v>54</v>
      </c>
      <c r="R16" s="185">
        <v>18925.280000000002</v>
      </c>
      <c r="S16" s="170"/>
      <c r="T16" s="186"/>
    </row>
    <row r="17" spans="1:28" s="33" customFormat="1" ht="22.5" outlineLevel="1">
      <c r="A17" s="72"/>
      <c r="B17" s="72"/>
      <c r="C17" s="137"/>
      <c r="D17" s="72"/>
      <c r="E17" s="138"/>
      <c r="F17" s="138"/>
      <c r="G17" s="138"/>
      <c r="H17" s="72"/>
      <c r="I17" s="72"/>
      <c r="J17" s="294" t="s">
        <v>357</v>
      </c>
      <c r="K17" s="114" t="s">
        <v>290</v>
      </c>
      <c r="L17" s="114" t="s">
        <v>56</v>
      </c>
      <c r="M17" s="187" t="s">
        <v>12</v>
      </c>
      <c r="N17" s="188">
        <v>4.5</v>
      </c>
      <c r="O17" s="190">
        <v>315.01</v>
      </c>
      <c r="P17" s="189">
        <v>0.2414</v>
      </c>
      <c r="Q17" s="127">
        <v>391.05</v>
      </c>
      <c r="R17" s="127">
        <v>1759.73</v>
      </c>
      <c r="S17" s="128">
        <v>103689</v>
      </c>
      <c r="T17" s="120" t="s">
        <v>171</v>
      </c>
    </row>
    <row r="18" spans="1:28" s="33" customFormat="1" ht="22.5" outlineLevel="1">
      <c r="A18" s="72"/>
      <c r="B18" s="72"/>
      <c r="C18" s="137"/>
      <c r="D18" s="72"/>
      <c r="E18" s="138"/>
      <c r="F18" s="138"/>
      <c r="G18" s="138"/>
      <c r="H18" s="72"/>
      <c r="I18" s="72"/>
      <c r="J18" s="294" t="s">
        <v>358</v>
      </c>
      <c r="K18" s="114" t="s">
        <v>290</v>
      </c>
      <c r="L18" s="114" t="s">
        <v>97</v>
      </c>
      <c r="M18" s="187" t="s">
        <v>12</v>
      </c>
      <c r="N18" s="191">
        <v>1.2</v>
      </c>
      <c r="O18" s="190">
        <v>315.01</v>
      </c>
      <c r="P18" s="189">
        <v>0.2414</v>
      </c>
      <c r="Q18" s="127">
        <v>391.05</v>
      </c>
      <c r="R18" s="127">
        <v>469.26</v>
      </c>
      <c r="S18" s="77">
        <v>103689</v>
      </c>
      <c r="T18" s="120" t="s">
        <v>171</v>
      </c>
    </row>
    <row r="19" spans="1:28" s="33" customFormat="1" ht="22.5" outlineLevel="1">
      <c r="A19" s="72"/>
      <c r="B19" s="72"/>
      <c r="C19" s="137"/>
      <c r="D19" s="72"/>
      <c r="E19" s="138"/>
      <c r="F19" s="138"/>
      <c r="G19" s="138"/>
      <c r="H19" s="72"/>
      <c r="I19" s="72"/>
      <c r="J19" s="294" t="s">
        <v>359</v>
      </c>
      <c r="K19" s="114" t="s">
        <v>172</v>
      </c>
      <c r="L19" s="114" t="s">
        <v>55</v>
      </c>
      <c r="M19" s="187" t="s">
        <v>12</v>
      </c>
      <c r="N19" s="191">
        <v>6303.1</v>
      </c>
      <c r="O19" s="190">
        <v>0.47000000000000003</v>
      </c>
      <c r="P19" s="189">
        <v>0.2414</v>
      </c>
      <c r="Q19" s="127">
        <v>0.57999999999999996</v>
      </c>
      <c r="R19" s="127">
        <v>3655.8</v>
      </c>
      <c r="S19" s="128" t="s">
        <v>173</v>
      </c>
      <c r="T19" s="120" t="s">
        <v>22</v>
      </c>
    </row>
    <row r="20" spans="1:28" s="33" customFormat="1" outlineLevel="1">
      <c r="A20" s="72"/>
      <c r="B20" s="72"/>
      <c r="C20" s="137"/>
      <c r="D20" s="72"/>
      <c r="E20" s="138"/>
      <c r="F20" s="138"/>
      <c r="G20" s="138"/>
      <c r="H20" s="72"/>
      <c r="I20" s="72"/>
      <c r="J20" s="294" t="s">
        <v>360</v>
      </c>
      <c r="K20" s="114" t="s">
        <v>322</v>
      </c>
      <c r="L20" s="114" t="s">
        <v>321</v>
      </c>
      <c r="M20" s="187" t="s">
        <v>11</v>
      </c>
      <c r="N20" s="191">
        <v>1134</v>
      </c>
      <c r="O20" s="190">
        <v>8.9</v>
      </c>
      <c r="P20" s="189">
        <v>0.2414</v>
      </c>
      <c r="Q20" s="127">
        <v>11.05</v>
      </c>
      <c r="R20" s="127">
        <v>12530.7</v>
      </c>
      <c r="S20" s="78" t="s">
        <v>161</v>
      </c>
      <c r="T20" s="120" t="s">
        <v>22</v>
      </c>
    </row>
    <row r="21" spans="1:28" s="33" customFormat="1" ht="34.5" outlineLevel="1" thickBot="1">
      <c r="A21" s="72"/>
      <c r="B21" s="72"/>
      <c r="C21" s="137"/>
      <c r="D21" s="72"/>
      <c r="E21" s="138"/>
      <c r="F21" s="138"/>
      <c r="G21" s="138"/>
      <c r="H21" s="72"/>
      <c r="I21" s="72"/>
      <c r="J21" s="294" t="s">
        <v>361</v>
      </c>
      <c r="K21" s="114" t="s">
        <v>189</v>
      </c>
      <c r="L21" s="114" t="s">
        <v>362</v>
      </c>
      <c r="M21" s="187" t="s">
        <v>17</v>
      </c>
      <c r="N21" s="191">
        <v>153.09</v>
      </c>
      <c r="O21" s="190">
        <v>2.68</v>
      </c>
      <c r="P21" s="189">
        <v>0.2414</v>
      </c>
      <c r="Q21" s="127">
        <v>3.33</v>
      </c>
      <c r="R21" s="127">
        <v>509.79</v>
      </c>
      <c r="S21" s="77">
        <v>93589</v>
      </c>
      <c r="T21" s="120" t="s">
        <v>171</v>
      </c>
    </row>
    <row r="22" spans="1:28" s="18" customFormat="1" ht="16.5" thickTop="1">
      <c r="A22" s="72"/>
      <c r="B22" s="72"/>
      <c r="C22" s="137"/>
      <c r="D22" s="72"/>
      <c r="E22" s="138"/>
      <c r="F22" s="138"/>
      <c r="G22" s="138"/>
      <c r="H22" s="72"/>
      <c r="I22" s="72"/>
      <c r="J22" s="293" t="s">
        <v>363</v>
      </c>
      <c r="K22" s="201" t="s">
        <v>24</v>
      </c>
      <c r="L22" s="201"/>
      <c r="M22" s="171"/>
      <c r="N22" s="192"/>
      <c r="O22" s="192"/>
      <c r="P22" s="192"/>
      <c r="Q22" s="185" t="s">
        <v>54</v>
      </c>
      <c r="R22" s="193">
        <v>10564.38</v>
      </c>
      <c r="S22" s="172"/>
      <c r="T22" s="173"/>
    </row>
    <row r="23" spans="1:28" s="18" customFormat="1" ht="45.75" outlineLevel="2" thickBot="1">
      <c r="A23" s="72"/>
      <c r="B23" s="72"/>
      <c r="C23" s="137"/>
      <c r="D23" s="72"/>
      <c r="E23" s="138"/>
      <c r="F23" s="138"/>
      <c r="G23" s="138"/>
      <c r="H23" s="72"/>
      <c r="I23" s="72"/>
      <c r="J23" s="292" t="s">
        <v>364</v>
      </c>
      <c r="K23" s="114" t="s">
        <v>323</v>
      </c>
      <c r="L23" s="114" t="s">
        <v>326</v>
      </c>
      <c r="M23" s="187" t="s">
        <v>2</v>
      </c>
      <c r="N23" s="191">
        <v>18</v>
      </c>
      <c r="O23" s="190">
        <v>472.78</v>
      </c>
      <c r="P23" s="189">
        <v>0.2414</v>
      </c>
      <c r="Q23" s="127">
        <v>586.91</v>
      </c>
      <c r="R23" s="127">
        <v>10564.38</v>
      </c>
      <c r="S23" s="77" t="s">
        <v>288</v>
      </c>
      <c r="T23" s="120" t="s">
        <v>22</v>
      </c>
    </row>
    <row r="24" spans="1:28" ht="16.5" thickTop="1">
      <c r="C24" s="137"/>
      <c r="E24" s="138"/>
      <c r="F24" s="138"/>
      <c r="G24" s="138"/>
      <c r="J24" s="295" t="s">
        <v>365</v>
      </c>
      <c r="K24" s="202" t="s">
        <v>57</v>
      </c>
      <c r="L24" s="202"/>
      <c r="M24" s="171"/>
      <c r="N24" s="192"/>
      <c r="O24" s="192"/>
      <c r="P24" s="192"/>
      <c r="Q24" s="185" t="s">
        <v>54</v>
      </c>
      <c r="R24" s="193">
        <f>SUM(R26:R33)</f>
        <v>889349.1811814399</v>
      </c>
      <c r="S24" s="170"/>
      <c r="T24" s="173"/>
      <c r="W24" s="383">
        <v>180339.73999999976</v>
      </c>
      <c r="Y24" s="193">
        <v>1069690.28</v>
      </c>
      <c r="Z24" s="383">
        <f>Y24-R24</f>
        <v>180341.09881856013</v>
      </c>
      <c r="AB24" s="383">
        <f>Z24/2</f>
        <v>90170.549409280065</v>
      </c>
    </row>
    <row r="25" spans="1:28" outlineLevel="1">
      <c r="C25" s="137"/>
      <c r="E25" s="138"/>
      <c r="F25" s="138"/>
      <c r="G25" s="138"/>
      <c r="J25" s="291" t="s">
        <v>366</v>
      </c>
      <c r="K25" s="115" t="s">
        <v>319</v>
      </c>
      <c r="L25" s="115"/>
      <c r="M25" s="194"/>
      <c r="N25" s="174"/>
      <c r="O25" s="174"/>
      <c r="P25" s="174"/>
      <c r="Q25" s="195"/>
      <c r="R25" s="195"/>
      <c r="S25" s="174"/>
      <c r="T25" s="175"/>
    </row>
    <row r="26" spans="1:28" ht="33.75" outlineLevel="2">
      <c r="C26" s="137"/>
      <c r="E26" s="138"/>
      <c r="F26" s="138"/>
      <c r="G26" s="138"/>
      <c r="J26" s="292" t="s">
        <v>367</v>
      </c>
      <c r="K26" s="114" t="s">
        <v>327</v>
      </c>
      <c r="L26" s="114" t="s">
        <v>316</v>
      </c>
      <c r="M26" s="187" t="s">
        <v>12</v>
      </c>
      <c r="N26" s="191">
        <v>6303.1</v>
      </c>
      <c r="O26" s="190">
        <v>3.43</v>
      </c>
      <c r="P26" s="189">
        <v>0.2414</v>
      </c>
      <c r="Q26" s="127">
        <v>4.26</v>
      </c>
      <c r="R26" s="127">
        <v>26851.21</v>
      </c>
      <c r="S26" s="77" t="s">
        <v>330</v>
      </c>
      <c r="T26" s="120" t="s">
        <v>22</v>
      </c>
      <c r="W26" s="383">
        <f>Y26-R24</f>
        <v>1.3588185603730381</v>
      </c>
      <c r="Y26" s="383">
        <f>Y24-W24</f>
        <v>889350.54000000027</v>
      </c>
      <c r="Z26" s="383">
        <f>Z24-W24</f>
        <v>1.3588185603730381</v>
      </c>
    </row>
    <row r="27" spans="1:28" ht="33.75" outlineLevel="2">
      <c r="C27" s="137"/>
      <c r="E27" s="138"/>
      <c r="F27" s="138"/>
      <c r="G27" s="138"/>
      <c r="J27" s="292" t="s">
        <v>368</v>
      </c>
      <c r="K27" s="114" t="s">
        <v>286</v>
      </c>
      <c r="L27" s="114" t="s">
        <v>108</v>
      </c>
      <c r="M27" s="187" t="s">
        <v>12</v>
      </c>
      <c r="N27" s="191">
        <v>6303.1</v>
      </c>
      <c r="O27" s="190">
        <v>2.77</v>
      </c>
      <c r="P27" s="189">
        <v>0.2414</v>
      </c>
      <c r="Q27" s="127">
        <v>3.44</v>
      </c>
      <c r="R27" s="127">
        <v>21682.66</v>
      </c>
      <c r="S27" s="77" t="s">
        <v>277</v>
      </c>
      <c r="T27" s="120" t="s">
        <v>22</v>
      </c>
    </row>
    <row r="28" spans="1:28" s="33" customFormat="1" ht="33.75" outlineLevel="2">
      <c r="A28" s="72"/>
      <c r="B28" s="72"/>
      <c r="C28" s="137"/>
      <c r="D28" s="72"/>
      <c r="E28" s="138"/>
      <c r="F28" s="138"/>
      <c r="G28" s="138"/>
      <c r="H28" s="72"/>
      <c r="I28" s="72"/>
      <c r="J28" s="292" t="s">
        <v>369</v>
      </c>
      <c r="K28" s="114" t="s">
        <v>168</v>
      </c>
      <c r="L28" s="114" t="s">
        <v>370</v>
      </c>
      <c r="M28" s="187" t="s">
        <v>14</v>
      </c>
      <c r="N28" s="191">
        <v>252.12</v>
      </c>
      <c r="O28" s="190">
        <v>1115.04</v>
      </c>
      <c r="P28" s="189">
        <v>0.2414</v>
      </c>
      <c r="Q28" s="127">
        <f>O28*1.2414</f>
        <v>1384.210656</v>
      </c>
      <c r="R28" s="127">
        <f>Q28*N28</f>
        <v>348987.19059071998</v>
      </c>
      <c r="S28" s="128">
        <v>95995</v>
      </c>
      <c r="T28" s="120" t="s">
        <v>171</v>
      </c>
      <c r="W28" s="384">
        <f>W24/2</f>
        <v>90169.869999999879</v>
      </c>
      <c r="Y28" s="384">
        <f>W28/N28</f>
        <v>357.64663652229046</v>
      </c>
      <c r="Z28" s="127">
        <v>1741.86</v>
      </c>
      <c r="AA28" s="384">
        <f>Z28-Y28</f>
        <v>1384.2133634777094</v>
      </c>
    </row>
    <row r="29" spans="1:28" s="33" customFormat="1" ht="33.75" outlineLevel="2">
      <c r="A29" s="72"/>
      <c r="B29" s="72"/>
      <c r="C29" s="137"/>
      <c r="D29" s="72"/>
      <c r="E29" s="138"/>
      <c r="F29" s="138"/>
      <c r="G29" s="138"/>
      <c r="H29" s="72"/>
      <c r="I29" s="72"/>
      <c r="J29" s="292" t="s">
        <v>371</v>
      </c>
      <c r="K29" s="114" t="s">
        <v>286</v>
      </c>
      <c r="L29" s="114" t="s">
        <v>108</v>
      </c>
      <c r="M29" s="187" t="s">
        <v>12</v>
      </c>
      <c r="N29" s="191">
        <v>6303.1</v>
      </c>
      <c r="O29" s="190">
        <v>2.77</v>
      </c>
      <c r="P29" s="189">
        <v>0.2414</v>
      </c>
      <c r="Q29" s="127">
        <v>3.44</v>
      </c>
      <c r="R29" s="127">
        <v>21682.66</v>
      </c>
      <c r="S29" s="77" t="s">
        <v>277</v>
      </c>
      <c r="T29" s="120" t="s">
        <v>22</v>
      </c>
    </row>
    <row r="30" spans="1:28" ht="45" outlineLevel="2">
      <c r="C30" s="137"/>
      <c r="E30" s="138"/>
      <c r="F30" s="138"/>
      <c r="G30" s="138"/>
      <c r="J30" s="292" t="s">
        <v>372</v>
      </c>
      <c r="K30" s="114" t="s">
        <v>168</v>
      </c>
      <c r="L30" s="114" t="s">
        <v>373</v>
      </c>
      <c r="M30" s="187" t="s">
        <v>14</v>
      </c>
      <c r="N30" s="191">
        <v>252.12</v>
      </c>
      <c r="O30" s="190">
        <f>O28</f>
        <v>1115.04</v>
      </c>
      <c r="P30" s="189">
        <v>0.2414</v>
      </c>
      <c r="Q30" s="127">
        <f>O30*1.2414</f>
        <v>1384.210656</v>
      </c>
      <c r="R30" s="127">
        <f>Q30*N30</f>
        <v>348987.19059071998</v>
      </c>
      <c r="S30" s="128">
        <v>95995</v>
      </c>
      <c r="T30" s="120" t="s">
        <v>171</v>
      </c>
    </row>
    <row r="31" spans="1:28" ht="22.5" outlineLevel="2">
      <c r="C31" s="137"/>
      <c r="E31" s="138"/>
      <c r="F31" s="138"/>
      <c r="G31" s="138"/>
      <c r="J31" s="292" t="s">
        <v>374</v>
      </c>
      <c r="K31" s="114" t="s">
        <v>151</v>
      </c>
      <c r="L31" s="114" t="s">
        <v>375</v>
      </c>
      <c r="M31" s="187" t="s">
        <v>150</v>
      </c>
      <c r="N31" s="191">
        <v>64025.53</v>
      </c>
      <c r="O31" s="190">
        <v>0.77</v>
      </c>
      <c r="P31" s="189">
        <v>0.2414</v>
      </c>
      <c r="Q31" s="127">
        <v>0.96</v>
      </c>
      <c r="R31" s="127">
        <v>61464.51</v>
      </c>
      <c r="S31" s="176">
        <v>5914389</v>
      </c>
      <c r="T31" s="120" t="s">
        <v>140</v>
      </c>
    </row>
    <row r="32" spans="1:28" outlineLevel="1">
      <c r="C32" s="137"/>
      <c r="E32" s="138"/>
      <c r="F32" s="138"/>
      <c r="G32" s="138"/>
      <c r="J32" s="291" t="s">
        <v>376</v>
      </c>
      <c r="K32" s="203" t="s">
        <v>58</v>
      </c>
      <c r="L32" s="203"/>
      <c r="M32" s="194"/>
      <c r="N32" s="174"/>
      <c r="O32" s="174"/>
      <c r="P32" s="174"/>
      <c r="Q32" s="195"/>
      <c r="R32" s="195"/>
      <c r="S32" s="174"/>
      <c r="T32" s="175"/>
    </row>
    <row r="33" spans="3:20" ht="23.25" outlineLevel="2" thickBot="1">
      <c r="C33" s="137"/>
      <c r="E33" s="138"/>
      <c r="F33" s="138"/>
      <c r="G33" s="138"/>
      <c r="J33" s="292" t="s">
        <v>377</v>
      </c>
      <c r="K33" s="114" t="s">
        <v>145</v>
      </c>
      <c r="L33" s="114" t="s">
        <v>109</v>
      </c>
      <c r="M33" s="187" t="s">
        <v>11</v>
      </c>
      <c r="N33" s="191">
        <v>1134</v>
      </c>
      <c r="O33" s="190">
        <v>42.4</v>
      </c>
      <c r="P33" s="189">
        <v>0.2414</v>
      </c>
      <c r="Q33" s="127">
        <v>52.64</v>
      </c>
      <c r="R33" s="127">
        <v>59693.760000000002</v>
      </c>
      <c r="S33" s="77" t="s">
        <v>44</v>
      </c>
      <c r="T33" s="120" t="s">
        <v>22</v>
      </c>
    </row>
    <row r="34" spans="3:20" ht="16.5" thickTop="1">
      <c r="C34" s="137"/>
      <c r="E34" s="138"/>
      <c r="F34" s="138"/>
      <c r="G34" s="138"/>
      <c r="J34" s="296" t="s">
        <v>378</v>
      </c>
      <c r="K34" s="204" t="s">
        <v>23</v>
      </c>
      <c r="L34" s="204"/>
      <c r="M34" s="171"/>
      <c r="N34" s="192"/>
      <c r="O34" s="192"/>
      <c r="P34" s="192"/>
      <c r="Q34" s="185" t="s">
        <v>54</v>
      </c>
      <c r="R34" s="193">
        <v>57236.630000000005</v>
      </c>
      <c r="S34" s="171"/>
      <c r="T34" s="173"/>
    </row>
    <row r="35" spans="3:20" ht="22.5" outlineLevel="1">
      <c r="C35" s="137"/>
      <c r="E35" s="138"/>
      <c r="F35" s="138"/>
      <c r="G35" s="138"/>
      <c r="J35" s="297" t="s">
        <v>379</v>
      </c>
      <c r="K35" s="114" t="s">
        <v>269</v>
      </c>
      <c r="L35" s="114" t="s">
        <v>333</v>
      </c>
      <c r="M35" s="187" t="s">
        <v>149</v>
      </c>
      <c r="N35" s="191">
        <v>46.27</v>
      </c>
      <c r="O35" s="190">
        <v>35.83</v>
      </c>
      <c r="P35" s="189">
        <v>0.2414</v>
      </c>
      <c r="Q35" s="127">
        <v>44.48</v>
      </c>
      <c r="R35" s="127">
        <v>2058.09</v>
      </c>
      <c r="S35" s="77">
        <v>5213401</v>
      </c>
      <c r="T35" s="120" t="s">
        <v>140</v>
      </c>
    </row>
    <row r="36" spans="3:20" ht="22.5" outlineLevel="1">
      <c r="C36" s="137"/>
      <c r="E36" s="138"/>
      <c r="F36" s="138"/>
      <c r="G36" s="138"/>
      <c r="J36" s="297" t="s">
        <v>380</v>
      </c>
      <c r="K36" s="114" t="s">
        <v>269</v>
      </c>
      <c r="L36" s="114" t="s">
        <v>334</v>
      </c>
      <c r="M36" s="187" t="s">
        <v>149</v>
      </c>
      <c r="N36" s="191">
        <v>53.48</v>
      </c>
      <c r="O36" s="190">
        <v>35.83</v>
      </c>
      <c r="P36" s="189">
        <v>0.2414</v>
      </c>
      <c r="Q36" s="127">
        <v>44.48</v>
      </c>
      <c r="R36" s="127">
        <v>2378.79</v>
      </c>
      <c r="S36" s="77">
        <v>5213401</v>
      </c>
      <c r="T36" s="120" t="s">
        <v>140</v>
      </c>
    </row>
    <row r="37" spans="3:20" ht="33.75" outlineLevel="1">
      <c r="C37" s="137"/>
      <c r="E37" s="138"/>
      <c r="F37" s="138"/>
      <c r="G37" s="138"/>
      <c r="J37" s="297" t="s">
        <v>381</v>
      </c>
      <c r="K37" s="114" t="s">
        <v>269</v>
      </c>
      <c r="L37" s="114" t="s">
        <v>332</v>
      </c>
      <c r="M37" s="187" t="s">
        <v>149</v>
      </c>
      <c r="N37" s="191">
        <v>3.02</v>
      </c>
      <c r="O37" s="190">
        <v>35.83</v>
      </c>
      <c r="P37" s="189">
        <v>0.2414</v>
      </c>
      <c r="Q37" s="127">
        <v>44.48</v>
      </c>
      <c r="R37" s="127">
        <v>134.33000000000001</v>
      </c>
      <c r="S37" s="77">
        <v>5213401</v>
      </c>
      <c r="T37" s="120" t="s">
        <v>140</v>
      </c>
    </row>
    <row r="38" spans="3:20" ht="33.75" outlineLevel="1">
      <c r="C38" s="137"/>
      <c r="E38" s="138"/>
      <c r="F38" s="138"/>
      <c r="G38" s="138"/>
      <c r="J38" s="297" t="s">
        <v>382</v>
      </c>
      <c r="K38" s="114" t="s">
        <v>269</v>
      </c>
      <c r="L38" s="114" t="s">
        <v>336</v>
      </c>
      <c r="M38" s="187" t="s">
        <v>149</v>
      </c>
      <c r="N38" s="191">
        <v>115.6</v>
      </c>
      <c r="O38" s="190">
        <v>35.83</v>
      </c>
      <c r="P38" s="189">
        <v>0.2414</v>
      </c>
      <c r="Q38" s="127">
        <v>44.48</v>
      </c>
      <c r="R38" s="127">
        <v>5141.8900000000003</v>
      </c>
      <c r="S38" s="77">
        <v>5213401</v>
      </c>
      <c r="T38" s="120" t="s">
        <v>140</v>
      </c>
    </row>
    <row r="39" spans="3:20" ht="33.75" outlineLevel="1">
      <c r="C39" s="137"/>
      <c r="E39" s="138"/>
      <c r="F39" s="138"/>
      <c r="G39" s="138"/>
      <c r="J39" s="297" t="s">
        <v>383</v>
      </c>
      <c r="K39" s="114" t="s">
        <v>269</v>
      </c>
      <c r="L39" s="114" t="s">
        <v>337</v>
      </c>
      <c r="M39" s="187" t="s">
        <v>149</v>
      </c>
      <c r="N39" s="191">
        <v>57.8</v>
      </c>
      <c r="O39" s="190">
        <v>35.83</v>
      </c>
      <c r="P39" s="189">
        <v>0.2414</v>
      </c>
      <c r="Q39" s="127">
        <v>44.48</v>
      </c>
      <c r="R39" s="127">
        <v>2570.94</v>
      </c>
      <c r="S39" s="77">
        <v>5213401</v>
      </c>
      <c r="T39" s="120" t="s">
        <v>140</v>
      </c>
    </row>
    <row r="40" spans="3:20" ht="33.75" outlineLevel="1">
      <c r="C40" s="137"/>
      <c r="E40" s="138"/>
      <c r="F40" s="138"/>
      <c r="G40" s="138"/>
      <c r="J40" s="297" t="s">
        <v>384</v>
      </c>
      <c r="K40" s="114" t="s">
        <v>269</v>
      </c>
      <c r="L40" s="114" t="s">
        <v>342</v>
      </c>
      <c r="M40" s="187" t="s">
        <v>149</v>
      </c>
      <c r="N40" s="191">
        <v>13.73</v>
      </c>
      <c r="O40" s="190">
        <v>35.83</v>
      </c>
      <c r="P40" s="189">
        <v>0.2414</v>
      </c>
      <c r="Q40" s="127">
        <v>44.48</v>
      </c>
      <c r="R40" s="127">
        <v>610.71</v>
      </c>
      <c r="S40" s="77">
        <v>5213401</v>
      </c>
      <c r="T40" s="120" t="s">
        <v>140</v>
      </c>
    </row>
    <row r="41" spans="3:20" ht="22.5" outlineLevel="1">
      <c r="C41" s="137"/>
      <c r="E41" s="138"/>
      <c r="F41" s="138"/>
      <c r="G41" s="138"/>
      <c r="J41" s="297" t="s">
        <v>385</v>
      </c>
      <c r="K41" s="114" t="s">
        <v>269</v>
      </c>
      <c r="L41" s="114" t="s">
        <v>348</v>
      </c>
      <c r="M41" s="187" t="s">
        <v>149</v>
      </c>
      <c r="N41" s="191">
        <v>2.91</v>
      </c>
      <c r="O41" s="190">
        <v>35.83</v>
      </c>
      <c r="P41" s="189">
        <v>0.2414</v>
      </c>
      <c r="Q41" s="127">
        <v>44.48</v>
      </c>
      <c r="R41" s="127">
        <v>129.44</v>
      </c>
      <c r="S41" s="77">
        <v>5213401</v>
      </c>
      <c r="T41" s="120" t="s">
        <v>140</v>
      </c>
    </row>
    <row r="42" spans="3:20" ht="22.5" outlineLevel="1">
      <c r="C42" s="137"/>
      <c r="E42" s="138"/>
      <c r="F42" s="138"/>
      <c r="G42" s="138"/>
      <c r="J42" s="297" t="s">
        <v>386</v>
      </c>
      <c r="K42" s="114" t="s">
        <v>269</v>
      </c>
      <c r="L42" s="114" t="s">
        <v>339</v>
      </c>
      <c r="M42" s="187" t="s">
        <v>149</v>
      </c>
      <c r="N42" s="191">
        <v>39.82</v>
      </c>
      <c r="O42" s="190">
        <v>35.83</v>
      </c>
      <c r="P42" s="189">
        <v>0.2414</v>
      </c>
      <c r="Q42" s="127">
        <v>44.48</v>
      </c>
      <c r="R42" s="127">
        <v>1771.19</v>
      </c>
      <c r="S42" s="77">
        <v>5213401</v>
      </c>
      <c r="T42" s="120" t="s">
        <v>140</v>
      </c>
    </row>
    <row r="43" spans="3:20" ht="22.5" outlineLevel="1">
      <c r="C43" s="137"/>
      <c r="E43" s="138"/>
      <c r="F43" s="138"/>
      <c r="G43" s="138"/>
      <c r="J43" s="297" t="s">
        <v>387</v>
      </c>
      <c r="K43" s="114" t="s">
        <v>270</v>
      </c>
      <c r="L43" s="114" t="s">
        <v>340</v>
      </c>
      <c r="M43" s="187" t="s">
        <v>149</v>
      </c>
      <c r="N43" s="191">
        <v>8.1199999999999992</v>
      </c>
      <c r="O43" s="190">
        <v>48.69</v>
      </c>
      <c r="P43" s="189">
        <v>0.2414</v>
      </c>
      <c r="Q43" s="127">
        <v>60.44</v>
      </c>
      <c r="R43" s="127">
        <v>490.77</v>
      </c>
      <c r="S43" s="77">
        <v>5213405</v>
      </c>
      <c r="T43" s="120" t="s">
        <v>140</v>
      </c>
    </row>
    <row r="44" spans="3:20" ht="22.5" outlineLevel="1">
      <c r="C44" s="137"/>
      <c r="E44" s="138"/>
      <c r="F44" s="138"/>
      <c r="G44" s="138"/>
      <c r="J44" s="297" t="s">
        <v>388</v>
      </c>
      <c r="K44" s="114" t="s">
        <v>270</v>
      </c>
      <c r="L44" s="114" t="s">
        <v>274</v>
      </c>
      <c r="M44" s="187" t="s">
        <v>149</v>
      </c>
      <c r="N44" s="191">
        <v>5.46</v>
      </c>
      <c r="O44" s="190">
        <v>48.69</v>
      </c>
      <c r="P44" s="189">
        <v>0.2414</v>
      </c>
      <c r="Q44" s="127">
        <v>60.44</v>
      </c>
      <c r="R44" s="127">
        <v>330</v>
      </c>
      <c r="S44" s="77">
        <v>5213405</v>
      </c>
      <c r="T44" s="120" t="s">
        <v>140</v>
      </c>
    </row>
    <row r="45" spans="3:20" ht="22.5" outlineLevel="1">
      <c r="C45" s="137"/>
      <c r="E45" s="138"/>
      <c r="F45" s="138"/>
      <c r="G45" s="138"/>
      <c r="J45" s="297" t="s">
        <v>389</v>
      </c>
      <c r="K45" s="114" t="s">
        <v>270</v>
      </c>
      <c r="L45" s="114" t="s">
        <v>275</v>
      </c>
      <c r="M45" s="187" t="s">
        <v>149</v>
      </c>
      <c r="N45" s="191">
        <v>9.36</v>
      </c>
      <c r="O45" s="190">
        <v>48.69</v>
      </c>
      <c r="P45" s="189">
        <v>0.2414</v>
      </c>
      <c r="Q45" s="127">
        <v>60.44</v>
      </c>
      <c r="R45" s="127">
        <v>565.72</v>
      </c>
      <c r="S45" s="77">
        <v>5213405</v>
      </c>
      <c r="T45" s="120" t="s">
        <v>140</v>
      </c>
    </row>
    <row r="46" spans="3:20" ht="22.5" outlineLevel="1">
      <c r="C46" s="137"/>
      <c r="E46" s="138"/>
      <c r="F46" s="138"/>
      <c r="G46" s="138"/>
      <c r="J46" s="297" t="s">
        <v>390</v>
      </c>
      <c r="K46" s="114" t="s">
        <v>191</v>
      </c>
      <c r="L46" s="114" t="s">
        <v>110</v>
      </c>
      <c r="M46" s="187" t="s">
        <v>2</v>
      </c>
      <c r="N46" s="191">
        <v>290</v>
      </c>
      <c r="O46" s="190">
        <v>94.03</v>
      </c>
      <c r="P46" s="189">
        <v>0.2414</v>
      </c>
      <c r="Q46" s="127">
        <v>116.73</v>
      </c>
      <c r="R46" s="127">
        <v>33851.699999999997</v>
      </c>
      <c r="S46" s="78">
        <v>5213362</v>
      </c>
      <c r="T46" s="120" t="s">
        <v>140</v>
      </c>
    </row>
    <row r="47" spans="3:20" ht="33.75" outlineLevel="1">
      <c r="C47" s="137"/>
      <c r="E47" s="138"/>
      <c r="F47" s="138"/>
      <c r="G47" s="138"/>
      <c r="J47" s="297" t="s">
        <v>391</v>
      </c>
      <c r="K47" s="114" t="s">
        <v>146</v>
      </c>
      <c r="L47" s="114" t="s">
        <v>129</v>
      </c>
      <c r="M47" s="187" t="s">
        <v>2</v>
      </c>
      <c r="N47" s="191">
        <v>1</v>
      </c>
      <c r="O47" s="190">
        <v>463.32</v>
      </c>
      <c r="P47" s="189">
        <v>0.2414</v>
      </c>
      <c r="Q47" s="127">
        <v>575.16999999999996</v>
      </c>
      <c r="R47" s="127">
        <v>575.16999999999996</v>
      </c>
      <c r="S47" s="77" t="s">
        <v>130</v>
      </c>
      <c r="T47" s="120" t="s">
        <v>22</v>
      </c>
    </row>
    <row r="48" spans="3:20" ht="33.75" outlineLevel="1">
      <c r="C48" s="137"/>
      <c r="E48" s="138"/>
      <c r="F48" s="138"/>
      <c r="G48" s="138"/>
      <c r="J48" s="297" t="s">
        <v>392</v>
      </c>
      <c r="K48" s="114" t="s">
        <v>147</v>
      </c>
      <c r="L48" s="114" t="s">
        <v>131</v>
      </c>
      <c r="M48" s="187" t="s">
        <v>2</v>
      </c>
      <c r="N48" s="191">
        <v>6</v>
      </c>
      <c r="O48" s="190">
        <v>402.42</v>
      </c>
      <c r="P48" s="189">
        <v>0.2414</v>
      </c>
      <c r="Q48" s="127">
        <v>499.56</v>
      </c>
      <c r="R48" s="127">
        <v>2997.36</v>
      </c>
      <c r="S48" s="77" t="s">
        <v>132</v>
      </c>
      <c r="T48" s="120" t="s">
        <v>22</v>
      </c>
    </row>
    <row r="49" spans="1:23" ht="45" outlineLevel="1">
      <c r="C49" s="137"/>
      <c r="E49" s="138"/>
      <c r="F49" s="138"/>
      <c r="G49" s="138"/>
      <c r="J49" s="297" t="s">
        <v>393</v>
      </c>
      <c r="K49" s="114" t="s">
        <v>148</v>
      </c>
      <c r="L49" s="114" t="s">
        <v>133</v>
      </c>
      <c r="M49" s="187" t="s">
        <v>2</v>
      </c>
      <c r="N49" s="191">
        <v>1</v>
      </c>
      <c r="O49" s="190">
        <v>631.24</v>
      </c>
      <c r="P49" s="189">
        <v>0.2414</v>
      </c>
      <c r="Q49" s="127">
        <v>783.62</v>
      </c>
      <c r="R49" s="127">
        <v>783.62</v>
      </c>
      <c r="S49" s="77" t="s">
        <v>134</v>
      </c>
      <c r="T49" s="120" t="s">
        <v>22</v>
      </c>
    </row>
    <row r="50" spans="1:23" ht="45" outlineLevel="1">
      <c r="C50" s="137"/>
      <c r="E50" s="138"/>
      <c r="F50" s="138"/>
      <c r="G50" s="138"/>
      <c r="J50" s="297" t="s">
        <v>394</v>
      </c>
      <c r="K50" s="114" t="s">
        <v>343</v>
      </c>
      <c r="L50" s="114" t="s">
        <v>346</v>
      </c>
      <c r="M50" s="187" t="s">
        <v>2</v>
      </c>
      <c r="N50" s="191">
        <v>1</v>
      </c>
      <c r="O50" s="190">
        <v>567.69000000000005</v>
      </c>
      <c r="P50" s="189">
        <v>0.2414</v>
      </c>
      <c r="Q50" s="127">
        <v>704.73</v>
      </c>
      <c r="R50" s="127">
        <v>704.73</v>
      </c>
      <c r="S50" s="77" t="s">
        <v>268</v>
      </c>
      <c r="T50" s="120" t="s">
        <v>22</v>
      </c>
    </row>
    <row r="51" spans="1:23" ht="45" outlineLevel="1">
      <c r="C51" s="137"/>
      <c r="E51" s="138"/>
      <c r="F51" s="138"/>
      <c r="G51" s="138"/>
      <c r="J51" s="297" t="s">
        <v>395</v>
      </c>
      <c r="K51" s="114" t="s">
        <v>162</v>
      </c>
      <c r="L51" s="114" t="s">
        <v>187</v>
      </c>
      <c r="M51" s="187" t="s">
        <v>2</v>
      </c>
      <c r="N51" s="191">
        <v>1</v>
      </c>
      <c r="O51" s="190">
        <v>672.4</v>
      </c>
      <c r="P51" s="189">
        <v>0.2414</v>
      </c>
      <c r="Q51" s="127">
        <v>834.72</v>
      </c>
      <c r="R51" s="127">
        <v>834.72</v>
      </c>
      <c r="S51" s="77" t="s">
        <v>163</v>
      </c>
      <c r="T51" s="120" t="s">
        <v>22</v>
      </c>
    </row>
    <row r="52" spans="1:23" ht="45" outlineLevel="1">
      <c r="C52" s="137"/>
      <c r="E52" s="138"/>
      <c r="F52" s="138"/>
      <c r="G52" s="138"/>
      <c r="J52" s="297" t="s">
        <v>396</v>
      </c>
      <c r="K52" s="114" t="s">
        <v>345</v>
      </c>
      <c r="L52" s="114" t="s">
        <v>347</v>
      </c>
      <c r="M52" s="187" t="s">
        <v>2</v>
      </c>
      <c r="N52" s="191">
        <v>2</v>
      </c>
      <c r="O52" s="190">
        <v>526.61</v>
      </c>
      <c r="P52" s="189">
        <v>0.2414</v>
      </c>
      <c r="Q52" s="127">
        <v>653.73</v>
      </c>
      <c r="R52" s="127">
        <v>1307.46</v>
      </c>
      <c r="S52" s="77" t="s">
        <v>344</v>
      </c>
      <c r="T52" s="120" t="s">
        <v>22</v>
      </c>
    </row>
    <row r="53" spans="1:23" ht="15.75">
      <c r="J53" s="291"/>
      <c r="K53" s="177"/>
      <c r="L53" s="177"/>
      <c r="M53" s="62"/>
      <c r="N53" s="178"/>
      <c r="O53" s="178"/>
      <c r="P53" s="178"/>
      <c r="Q53" s="196" t="s">
        <v>4</v>
      </c>
      <c r="R53" s="197">
        <f>R34+R24+R22+R16+R13+R10+R8</f>
        <v>1021923.64118144</v>
      </c>
      <c r="S53" s="178"/>
      <c r="T53" s="179"/>
    </row>
    <row r="54" spans="1:23">
      <c r="W54" s="382">
        <v>1021925</v>
      </c>
    </row>
    <row r="55" spans="1:23" ht="15.75">
      <c r="A55" s="73"/>
      <c r="B55" s="73"/>
      <c r="C55" s="73"/>
      <c r="D55" s="73"/>
      <c r="E55" s="73"/>
      <c r="F55" s="73"/>
      <c r="G55" s="73"/>
      <c r="H55" s="73"/>
      <c r="I55" s="73"/>
      <c r="J55" s="11"/>
      <c r="K55" s="86"/>
      <c r="L55" s="86"/>
      <c r="M55" s="75"/>
      <c r="N55" s="249"/>
      <c r="O55" s="249"/>
      <c r="P55" s="249"/>
      <c r="Q55" s="251"/>
      <c r="R55" s="251">
        <v>1021923.64</v>
      </c>
      <c r="S55" s="251"/>
      <c r="T55" s="76"/>
    </row>
    <row r="56" spans="1:23" ht="15.75">
      <c r="A56" s="73"/>
      <c r="B56" s="73"/>
      <c r="C56" s="73"/>
      <c r="D56" s="73"/>
      <c r="E56" s="73"/>
      <c r="F56" s="73"/>
      <c r="G56" s="73"/>
      <c r="H56" s="73"/>
      <c r="I56" s="73"/>
      <c r="J56" s="11"/>
      <c r="K56" s="11"/>
      <c r="L56" s="11"/>
      <c r="M56" s="75"/>
      <c r="N56" s="249"/>
      <c r="O56" s="249"/>
      <c r="P56" s="249"/>
      <c r="Q56" s="342"/>
      <c r="R56" s="342"/>
      <c r="S56" s="342"/>
      <c r="T56" s="76"/>
    </row>
    <row r="57" spans="1:23" ht="15.75">
      <c r="A57" s="73"/>
      <c r="B57" s="73"/>
      <c r="C57" s="73"/>
      <c r="D57" s="73"/>
      <c r="E57" s="73"/>
      <c r="F57" s="73"/>
      <c r="G57" s="73"/>
      <c r="H57" s="73"/>
      <c r="I57" s="73"/>
      <c r="J57" s="87"/>
      <c r="K57" s="88"/>
      <c r="L57" s="124"/>
      <c r="M57" s="75"/>
      <c r="N57" s="249"/>
      <c r="O57" s="249"/>
      <c r="P57" s="249"/>
      <c r="Q57" s="342"/>
      <c r="R57" s="342"/>
      <c r="S57" s="342"/>
      <c r="T57" s="76"/>
    </row>
    <row r="58" spans="1:23" ht="15.75">
      <c r="A58" s="73"/>
      <c r="B58" s="73"/>
      <c r="C58" s="73"/>
      <c r="D58" s="73"/>
      <c r="E58" s="73"/>
      <c r="F58" s="73"/>
      <c r="G58" s="73"/>
      <c r="H58" s="73"/>
      <c r="I58" s="73"/>
      <c r="J58" s="89"/>
      <c r="K58" s="89"/>
      <c r="L58" s="89"/>
      <c r="M58" s="75"/>
      <c r="N58" s="249"/>
      <c r="O58" s="249"/>
      <c r="P58" s="249"/>
      <c r="Q58" s="343"/>
      <c r="R58" s="343"/>
      <c r="S58" s="343"/>
      <c r="T58" s="76"/>
      <c r="W58" s="383">
        <v>180339.73999999976</v>
      </c>
    </row>
    <row r="59" spans="1:23" ht="15.75">
      <c r="A59" s="73"/>
      <c r="B59" s="73"/>
      <c r="C59" s="73"/>
      <c r="D59" s="73"/>
      <c r="E59" s="73"/>
      <c r="F59" s="73"/>
      <c r="G59" s="73"/>
      <c r="H59" s="73"/>
      <c r="I59" s="73"/>
      <c r="J59" s="87"/>
      <c r="K59" s="90"/>
      <c r="L59" s="125"/>
      <c r="M59" s="75"/>
      <c r="N59" s="249"/>
      <c r="O59" s="249"/>
      <c r="P59" s="249"/>
      <c r="Q59" s="341" t="s">
        <v>399</v>
      </c>
      <c r="R59" s="341"/>
      <c r="S59" s="341"/>
      <c r="T59" s="76"/>
    </row>
    <row r="60" spans="1:23" ht="15.75">
      <c r="A60" s="73"/>
      <c r="B60" s="73"/>
      <c r="C60" s="73"/>
      <c r="D60" s="73"/>
      <c r="E60" s="73"/>
      <c r="F60" s="73"/>
      <c r="G60" s="73"/>
      <c r="H60" s="73"/>
      <c r="I60" s="73"/>
      <c r="J60" s="11"/>
      <c r="K60" s="125"/>
      <c r="L60" s="125"/>
      <c r="M60" s="75"/>
      <c r="N60" s="249"/>
      <c r="O60" s="249"/>
      <c r="P60" s="249"/>
      <c r="Q60" s="341" t="s">
        <v>400</v>
      </c>
      <c r="R60" s="341"/>
      <c r="S60" s="341"/>
      <c r="T60" s="76"/>
    </row>
    <row r="61" spans="1:23" ht="15.75">
      <c r="A61" s="73"/>
      <c r="B61" s="73"/>
      <c r="C61" s="73"/>
      <c r="D61" s="73"/>
      <c r="E61" s="73"/>
      <c r="F61" s="73"/>
      <c r="G61" s="73"/>
      <c r="H61" s="73"/>
      <c r="I61" s="73"/>
      <c r="J61" s="87"/>
      <c r="K61" s="88"/>
      <c r="L61" s="125"/>
      <c r="M61" s="75"/>
      <c r="N61" s="249"/>
      <c r="O61" s="249"/>
      <c r="P61" s="249"/>
      <c r="Q61" s="251"/>
      <c r="R61" s="251"/>
      <c r="S61" s="251"/>
      <c r="T61" s="76"/>
    </row>
    <row r="62" spans="1:23" ht="15.75">
      <c r="A62" s="73"/>
      <c r="B62" s="73"/>
      <c r="C62" s="73"/>
      <c r="D62" s="73"/>
      <c r="E62" s="73"/>
      <c r="F62" s="73"/>
      <c r="G62" s="73"/>
      <c r="H62" s="73"/>
      <c r="I62" s="73"/>
      <c r="J62" s="74"/>
      <c r="K62" s="74"/>
      <c r="L62" s="74"/>
      <c r="M62" s="183"/>
      <c r="N62" s="75"/>
      <c r="P62" s="340" t="s">
        <v>403</v>
      </c>
      <c r="Q62" s="340"/>
      <c r="R62" s="340"/>
      <c r="S62" s="340"/>
      <c r="T62" s="340"/>
    </row>
    <row r="63" spans="1:23" ht="15.75">
      <c r="A63" s="73"/>
      <c r="B63" s="73"/>
      <c r="C63" s="73"/>
      <c r="D63" s="73"/>
      <c r="E63" s="73"/>
      <c r="F63" s="73"/>
      <c r="G63" s="73"/>
      <c r="H63" s="73"/>
      <c r="I63" s="73"/>
      <c r="J63" s="74"/>
      <c r="K63" s="183"/>
      <c r="L63" s="183"/>
      <c r="M63" s="75"/>
      <c r="N63" s="249"/>
      <c r="O63" s="249"/>
      <c r="P63" s="249"/>
      <c r="Q63" s="251"/>
      <c r="R63" s="251"/>
      <c r="S63" s="251"/>
      <c r="T63" s="76"/>
    </row>
  </sheetData>
  <sheetProtection formatCells="0" formatColumns="0"/>
  <mergeCells count="7">
    <mergeCell ref="J1:T3"/>
    <mergeCell ref="J4:T6"/>
    <mergeCell ref="P62:T62"/>
    <mergeCell ref="Q59:S59"/>
    <mergeCell ref="Q56:S58"/>
    <mergeCell ref="D7:H7"/>
    <mergeCell ref="Q60:S60"/>
  </mergeCells>
  <phoneticPr fontId="18" type="noConversion"/>
  <dataValidations disablePrompts="1" count="1">
    <dataValidation type="list" allowBlank="1" showInputMessage="1" showErrorMessage="1" sqref="C8:C52" xr:uid="{EEF51FD5-BF31-48BD-893B-F0248D44CA5A}">
      <formula1>"1,2,3,4"</formula1>
    </dataValidation>
  </dataValidations>
  <printOptions horizontalCentered="1"/>
  <pageMargins left="0.51181102362204722" right="0.51181102362204722" top="1.2204724409448819" bottom="0.78740157480314965" header="0.31496062992125984" footer="0.31496062992125984"/>
  <pageSetup paperSize="9" scale="72" orientation="landscape" r:id="rId1"/>
  <headerFooter>
    <oddHeader>&amp;C
&amp;G</oddHeader>
    <oddFooter>&amp;C&amp;G
Página &amp;P de &amp;N</oddFooter>
  </headerFooter>
  <rowBreaks count="2" manualBreakCount="2">
    <brk id="21" min="9" max="19" man="1"/>
    <brk id="43" min="9" max="19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10">
    <tabColor theme="9" tint="0.39997558519241921"/>
  </sheetPr>
  <dimension ref="A2:K40"/>
  <sheetViews>
    <sheetView view="pageBreakPreview" zoomScale="120" zoomScaleNormal="100" zoomScaleSheetLayoutView="120" workbookViewId="0">
      <selection activeCell="K22" sqref="B8:K22"/>
    </sheetView>
  </sheetViews>
  <sheetFormatPr defaultColWidth="11.42578125" defaultRowHeight="12.75"/>
  <cols>
    <col min="1" max="1" width="5.42578125" style="17" customWidth="1"/>
    <col min="2" max="2" width="7.140625" style="17" customWidth="1"/>
    <col min="3" max="3" width="32.42578125" style="17" customWidth="1"/>
    <col min="4" max="4" width="13.28515625" style="17" customWidth="1"/>
    <col min="5" max="5" width="7.42578125" style="17" bestFit="1" customWidth="1"/>
    <col min="6" max="6" width="12.28515625" style="17" customWidth="1"/>
    <col min="7" max="7" width="7.42578125" style="17" bestFit="1" customWidth="1"/>
    <col min="8" max="8" width="12.28515625" style="17" customWidth="1"/>
    <col min="9" max="9" width="7.42578125" style="17" bestFit="1" customWidth="1"/>
    <col min="10" max="10" width="12.28515625" style="17" customWidth="1"/>
    <col min="11" max="11" width="7.42578125" bestFit="1" customWidth="1"/>
  </cols>
  <sheetData>
    <row r="2" spans="2:11" ht="15">
      <c r="B2" s="19"/>
      <c r="C2" s="19"/>
      <c r="D2" s="19"/>
      <c r="E2" s="19"/>
      <c r="F2" s="19"/>
      <c r="G2" s="19"/>
    </row>
    <row r="3" spans="2:11" ht="15.75">
      <c r="B3" s="20"/>
      <c r="C3" s="19"/>
      <c r="D3" s="19"/>
      <c r="E3" s="19"/>
      <c r="F3" s="19"/>
      <c r="G3" s="19"/>
    </row>
    <row r="4" spans="2:11" ht="15">
      <c r="B4" s="15"/>
      <c r="C4" s="19"/>
      <c r="D4" s="19"/>
      <c r="E4" s="19"/>
      <c r="F4" s="19"/>
      <c r="G4" s="19"/>
    </row>
    <row r="5" spans="2:11" ht="15.75">
      <c r="B5" s="20"/>
      <c r="C5" s="19"/>
      <c r="D5" s="19"/>
      <c r="E5" s="19"/>
      <c r="F5" s="19"/>
      <c r="G5" s="19"/>
    </row>
    <row r="6" spans="2:11" ht="15.75">
      <c r="B6" s="20"/>
      <c r="C6" s="19"/>
      <c r="D6" s="19"/>
      <c r="E6" s="19"/>
      <c r="F6" s="19"/>
      <c r="G6" s="19"/>
    </row>
    <row r="7" spans="2:11" ht="9" customHeight="1">
      <c r="B7" s="15"/>
      <c r="C7" s="19"/>
      <c r="D7" s="19"/>
      <c r="E7" s="19"/>
      <c r="F7" s="19"/>
      <c r="G7" s="19"/>
    </row>
    <row r="8" spans="2:11" ht="9.75" customHeight="1">
      <c r="B8" s="19"/>
      <c r="C8" s="19"/>
      <c r="D8" s="19"/>
      <c r="E8" s="19"/>
      <c r="F8" s="19"/>
      <c r="G8" s="19"/>
    </row>
    <row r="9" spans="2:11" ht="16.5">
      <c r="B9" s="345"/>
      <c r="C9" s="345"/>
      <c r="D9" s="345"/>
      <c r="E9" s="345"/>
      <c r="F9" s="345"/>
      <c r="G9" s="345"/>
      <c r="H9" s="345"/>
      <c r="I9" s="345"/>
      <c r="J9" s="345"/>
      <c r="K9" s="345"/>
    </row>
    <row r="10" spans="2:11" ht="16.5">
      <c r="B10" s="21"/>
      <c r="C10" s="21"/>
      <c r="D10" s="21"/>
      <c r="E10" s="21"/>
      <c r="F10" s="21"/>
      <c r="G10" s="21"/>
      <c r="H10"/>
      <c r="I10"/>
      <c r="J10"/>
    </row>
    <row r="11" spans="2:11" ht="17.25" thickBot="1">
      <c r="B11" s="22"/>
      <c r="C11" s="21"/>
      <c r="D11" s="21"/>
      <c r="E11" s="21"/>
      <c r="F11" s="21"/>
      <c r="G11" s="21"/>
      <c r="H11"/>
      <c r="I11"/>
      <c r="J11"/>
    </row>
    <row r="12" spans="2:11">
      <c r="B12" s="309" t="s">
        <v>5</v>
      </c>
      <c r="C12" s="310" t="s">
        <v>1</v>
      </c>
      <c r="D12" s="310" t="s">
        <v>4</v>
      </c>
      <c r="E12" s="310" t="s">
        <v>6</v>
      </c>
      <c r="F12" s="310" t="s">
        <v>87</v>
      </c>
      <c r="G12" s="310" t="s">
        <v>6</v>
      </c>
      <c r="H12" s="310" t="s">
        <v>88</v>
      </c>
      <c r="I12" s="310" t="s">
        <v>6</v>
      </c>
      <c r="J12" s="310" t="s">
        <v>89</v>
      </c>
      <c r="K12" s="311" t="s">
        <v>6</v>
      </c>
    </row>
    <row r="13" spans="2:11">
      <c r="B13" s="306" t="s">
        <v>350</v>
      </c>
      <c r="C13" s="307" t="s">
        <v>198</v>
      </c>
      <c r="D13" s="308">
        <v>23807.69</v>
      </c>
      <c r="E13" s="314">
        <v>1.9802368985719396</v>
      </c>
      <c r="F13" s="162">
        <v>2755.7023584103513</v>
      </c>
      <c r="G13" s="312">
        <v>11.574841399608076</v>
      </c>
      <c r="H13" s="162">
        <v>9745.2588947739532</v>
      </c>
      <c r="I13" s="312">
        <v>40.933240036198193</v>
      </c>
      <c r="J13" s="162">
        <v>11306.728746815701</v>
      </c>
      <c r="K13" s="313">
        <v>47.49191856419376</v>
      </c>
    </row>
    <row r="14" spans="2:11">
      <c r="B14" s="306" t="s">
        <v>351</v>
      </c>
      <c r="C14" s="307" t="s">
        <v>208</v>
      </c>
      <c r="D14" s="308">
        <v>6800.18</v>
      </c>
      <c r="E14" s="314">
        <v>0.5656141924282001</v>
      </c>
      <c r="F14" s="162">
        <v>2890.0765000000001</v>
      </c>
      <c r="G14" s="312">
        <v>42.5</v>
      </c>
      <c r="H14" s="162">
        <v>1020.0270000000002</v>
      </c>
      <c r="I14" s="312">
        <v>15</v>
      </c>
      <c r="J14" s="162">
        <v>2890.0765000000001</v>
      </c>
      <c r="K14" s="313">
        <v>42.5</v>
      </c>
    </row>
    <row r="15" spans="2:11" ht="22.5">
      <c r="B15" s="306" t="s">
        <v>353</v>
      </c>
      <c r="C15" s="307" t="s">
        <v>218</v>
      </c>
      <c r="D15" s="308">
        <v>15240.3</v>
      </c>
      <c r="E15" s="314">
        <v>1.2676326180870943</v>
      </c>
      <c r="F15" s="162">
        <v>7620.1500000000005</v>
      </c>
      <c r="G15" s="312">
        <v>50</v>
      </c>
      <c r="H15" s="162">
        <v>0</v>
      </c>
      <c r="I15" s="312"/>
      <c r="J15" s="162">
        <v>7620.1500000000005</v>
      </c>
      <c r="K15" s="313">
        <v>50</v>
      </c>
    </row>
    <row r="16" spans="2:11">
      <c r="B16" s="306" t="s">
        <v>356</v>
      </c>
      <c r="C16" s="307" t="s">
        <v>94</v>
      </c>
      <c r="D16" s="308">
        <v>18925.280000000002</v>
      </c>
      <c r="E16" s="314">
        <v>1.5741358263571796</v>
      </c>
      <c r="F16" s="162">
        <v>18925.280000000002</v>
      </c>
      <c r="G16" s="312">
        <v>100</v>
      </c>
      <c r="H16" s="162">
        <v>0</v>
      </c>
      <c r="I16" s="312"/>
      <c r="J16" s="162">
        <v>0</v>
      </c>
      <c r="K16" s="313">
        <v>0</v>
      </c>
    </row>
    <row r="17" spans="2:11">
      <c r="B17" s="306" t="s">
        <v>363</v>
      </c>
      <c r="C17" s="307" t="s">
        <v>24</v>
      </c>
      <c r="D17" s="308">
        <v>10564.38</v>
      </c>
      <c r="E17" s="314">
        <v>0.87870663161925522</v>
      </c>
      <c r="F17" s="162">
        <v>0</v>
      </c>
      <c r="G17" s="312"/>
      <c r="H17" s="162">
        <v>0</v>
      </c>
      <c r="I17" s="312"/>
      <c r="J17" s="162">
        <v>10564.380000000001</v>
      </c>
      <c r="K17" s="313">
        <v>100</v>
      </c>
    </row>
    <row r="18" spans="2:11">
      <c r="B18" s="306" t="s">
        <v>365</v>
      </c>
      <c r="C18" s="315" t="s">
        <v>57</v>
      </c>
      <c r="D18" s="308">
        <f>orcamento!R24</f>
        <v>889349.1811814399</v>
      </c>
      <c r="E18" s="314">
        <v>88.972939520791385</v>
      </c>
      <c r="F18" s="162">
        <f>D18*0.1</f>
        <v>88934.918118143993</v>
      </c>
      <c r="G18" s="312">
        <v>10</v>
      </c>
      <c r="H18" s="162">
        <f>D18*0.45</f>
        <v>400207.13153164799</v>
      </c>
      <c r="I18" s="312">
        <v>45</v>
      </c>
      <c r="J18" s="162">
        <f>H18</f>
        <v>400207.13153164799</v>
      </c>
      <c r="K18" s="313">
        <v>45</v>
      </c>
    </row>
    <row r="19" spans="2:11">
      <c r="B19" s="306" t="s">
        <v>378</v>
      </c>
      <c r="C19" s="315" t="s">
        <v>23</v>
      </c>
      <c r="D19" s="308">
        <v>57236.630000000005</v>
      </c>
      <c r="E19" s="314">
        <v>4.760734312144927</v>
      </c>
      <c r="F19" s="162">
        <v>0</v>
      </c>
      <c r="G19" s="312"/>
      <c r="H19" s="162">
        <v>0</v>
      </c>
      <c r="I19" s="312"/>
      <c r="J19" s="162">
        <v>57236.630000000005</v>
      </c>
      <c r="K19" s="313">
        <v>100</v>
      </c>
    </row>
    <row r="20" spans="2:11">
      <c r="B20" s="316"/>
      <c r="C20" s="317"/>
      <c r="D20" s="318"/>
      <c r="E20" s="314"/>
      <c r="F20" s="162"/>
      <c r="G20" s="312"/>
      <c r="H20" s="319"/>
      <c r="I20" s="312"/>
      <c r="J20" s="319"/>
      <c r="K20" s="313"/>
    </row>
    <row r="21" spans="2:11">
      <c r="B21" s="320"/>
      <c r="C21" s="321" t="s">
        <v>4</v>
      </c>
      <c r="D21" s="318"/>
      <c r="E21" s="314"/>
      <c r="F21" s="319">
        <f>F18+F16+F15+F14+F13</f>
        <v>121126.12697655433</v>
      </c>
      <c r="G21" s="314">
        <v>11.57484139960807</v>
      </c>
      <c r="H21" s="319">
        <f>H18+H13+H14</f>
        <v>410972.41742642195</v>
      </c>
      <c r="I21" s="312">
        <v>40.933240036198178</v>
      </c>
      <c r="J21" s="319">
        <f>J19+J18+J17+J15+J14+J13</f>
        <v>489825.09677846375</v>
      </c>
      <c r="K21" s="313">
        <v>47.491918564193746</v>
      </c>
    </row>
    <row r="22" spans="2:11" ht="13.5" thickBot="1">
      <c r="B22" s="322"/>
      <c r="C22" s="323" t="s">
        <v>7</v>
      </c>
      <c r="D22" s="324">
        <f>SUM(D13:D21)</f>
        <v>1021923.6411814399</v>
      </c>
      <c r="E22" s="325">
        <v>99.999999999999986</v>
      </c>
      <c r="F22" s="326">
        <f>F21</f>
        <v>121126.12697655433</v>
      </c>
      <c r="G22" s="325">
        <v>11.57484139960807</v>
      </c>
      <c r="H22" s="326">
        <f>F22+H21</f>
        <v>532098.54440297629</v>
      </c>
      <c r="I22" s="325">
        <v>52.508081435806247</v>
      </c>
      <c r="J22" s="326">
        <f>H22+J21</f>
        <v>1021923.6411814401</v>
      </c>
      <c r="K22" s="327">
        <v>100</v>
      </c>
    </row>
    <row r="23" spans="2:11" ht="15">
      <c r="B23" s="19"/>
      <c r="C23" s="19"/>
      <c r="D23" s="19"/>
      <c r="E23" s="19"/>
      <c r="F23" s="19"/>
      <c r="G23" s="19"/>
    </row>
    <row r="24" spans="2:11" ht="15">
      <c r="B24" s="19"/>
      <c r="C24" s="19"/>
      <c r="D24" s="19"/>
      <c r="E24" s="19"/>
      <c r="F24" s="19"/>
      <c r="G24" s="19"/>
    </row>
    <row r="25" spans="2:11" ht="15">
      <c r="B25" s="19"/>
      <c r="C25" s="19"/>
      <c r="D25" s="19"/>
      <c r="E25" s="19"/>
      <c r="F25" s="19"/>
      <c r="G25" s="19"/>
    </row>
    <row r="26" spans="2:11" ht="15">
      <c r="B26" s="19"/>
      <c r="C26" s="19"/>
      <c r="D26" s="19"/>
      <c r="E26" s="19"/>
      <c r="F26" s="19"/>
      <c r="G26" s="19"/>
    </row>
    <row r="27" spans="2:11" ht="15">
      <c r="B27" s="19"/>
      <c r="C27" s="19"/>
      <c r="D27" s="19"/>
      <c r="E27" s="19"/>
      <c r="F27" s="19"/>
      <c r="G27" s="337"/>
      <c r="H27" s="338"/>
      <c r="I27" s="338"/>
      <c r="J27" s="338"/>
    </row>
    <row r="28" spans="2:11">
      <c r="B28" s="16"/>
      <c r="C28" s="16"/>
      <c r="D28" s="16"/>
      <c r="E28" s="16"/>
      <c r="F28" s="16"/>
      <c r="G28" s="346" t="str">
        <f>orcamento!Q59</f>
        <v>MARCOS SOUZA DE BRITO</v>
      </c>
      <c r="H28" s="346"/>
      <c r="I28" s="346"/>
      <c r="J28" s="346"/>
    </row>
    <row r="29" spans="2:11">
      <c r="B29" s="16"/>
      <c r="C29" s="16"/>
      <c r="D29" s="16"/>
      <c r="E29" s="16"/>
      <c r="F29" s="16"/>
      <c r="G29" s="346" t="s">
        <v>404</v>
      </c>
      <c r="H29" s="346"/>
      <c r="I29" s="346"/>
      <c r="J29" s="346"/>
    </row>
    <row r="30" spans="2:11" ht="15.75" customHeight="1">
      <c r="B30" s="16"/>
      <c r="C30" s="16"/>
      <c r="D30" s="16"/>
      <c r="E30" s="16"/>
      <c r="F30" s="16"/>
      <c r="G30" s="347" t="str">
        <f>orcamento!P62</f>
        <v>Agrolândia-SC, 28 de agosto de 2024</v>
      </c>
      <c r="H30" s="347"/>
      <c r="I30" s="347"/>
      <c r="J30" s="347"/>
      <c r="K30" s="107"/>
    </row>
    <row r="31" spans="2:11">
      <c r="B31" s="16"/>
      <c r="C31" s="16"/>
      <c r="D31" s="16"/>
      <c r="E31" s="16"/>
      <c r="F31" s="16"/>
      <c r="G31" s="16"/>
    </row>
    <row r="32" spans="2:11">
      <c r="B32" s="16"/>
      <c r="C32" s="16"/>
      <c r="D32" s="16"/>
      <c r="E32" s="16"/>
      <c r="F32" s="16"/>
      <c r="G32" s="16"/>
    </row>
    <row r="33" spans="2:7">
      <c r="B33" s="16"/>
      <c r="C33" s="16"/>
      <c r="D33" s="16"/>
      <c r="E33" s="16"/>
      <c r="F33" s="16"/>
      <c r="G33" s="16"/>
    </row>
    <row r="34" spans="2:7">
      <c r="B34" s="16"/>
      <c r="C34" s="16"/>
      <c r="D34" s="16"/>
      <c r="E34" s="16"/>
      <c r="F34" s="16"/>
      <c r="G34" s="16"/>
    </row>
    <row r="35" spans="2:7">
      <c r="B35" s="16"/>
      <c r="C35" s="16"/>
      <c r="D35" s="16"/>
      <c r="E35" s="16"/>
      <c r="F35" s="16"/>
      <c r="G35" s="16"/>
    </row>
    <row r="36" spans="2:7">
      <c r="B36" s="16"/>
      <c r="C36" s="16"/>
      <c r="D36" s="16"/>
      <c r="E36" s="16"/>
      <c r="F36" s="16"/>
      <c r="G36" s="16"/>
    </row>
    <row r="37" spans="2:7">
      <c r="B37" s="16"/>
      <c r="C37" s="16"/>
      <c r="D37" s="16"/>
      <c r="E37" s="16"/>
      <c r="F37" s="16"/>
      <c r="G37" s="16"/>
    </row>
    <row r="38" spans="2:7">
      <c r="B38" s="16"/>
      <c r="C38" s="16"/>
      <c r="D38" s="16"/>
      <c r="E38" s="16"/>
      <c r="F38" s="16"/>
      <c r="G38" s="16"/>
    </row>
    <row r="39" spans="2:7">
      <c r="B39" s="16"/>
      <c r="C39" s="16"/>
      <c r="D39" s="16"/>
      <c r="E39" s="16"/>
      <c r="F39" s="16"/>
      <c r="G39" s="16"/>
    </row>
    <row r="40" spans="2:7">
      <c r="B40" s="16"/>
      <c r="C40" s="16"/>
      <c r="D40" s="16"/>
      <c r="E40" s="16"/>
      <c r="F40" s="16"/>
      <c r="G40" s="16"/>
    </row>
  </sheetData>
  <sheetProtection formatCells="0" formatColumns="0"/>
  <mergeCells count="4">
    <mergeCell ref="B9:K9"/>
    <mergeCell ref="G28:J28"/>
    <mergeCell ref="G30:J30"/>
    <mergeCell ref="G29:J29"/>
  </mergeCells>
  <phoneticPr fontId="18" type="noConversion"/>
  <printOptions horizontalCentered="1" verticalCentered="1"/>
  <pageMargins left="0.51181102362204722" right="0.51181102362204722" top="1.2204724409448819" bottom="0.78740157480314965" header="0.31496062992125984" footer="0.31496062992125984"/>
  <pageSetup paperSize="9" scale="85" orientation="landscape" r:id="rId1"/>
  <headerFooter>
    <oddHeader>&amp;C&amp;G</oddHeader>
    <oddFooter>&amp;C&amp;G
Página &amp;P de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5">
    <tabColor theme="9" tint="0.39997558519241921"/>
  </sheetPr>
  <dimension ref="A2:E42"/>
  <sheetViews>
    <sheetView view="pageBreakPreview" topLeftCell="A2" zoomScale="130" zoomScaleNormal="100" zoomScaleSheetLayoutView="130" workbookViewId="0">
      <selection activeCell="B42" sqref="B42"/>
    </sheetView>
  </sheetViews>
  <sheetFormatPr defaultColWidth="11.42578125" defaultRowHeight="12.75"/>
  <cols>
    <col min="1" max="1" width="11.42578125" customWidth="1"/>
    <col min="2" max="2" width="12.5703125" customWidth="1"/>
    <col min="3" max="3" width="39.42578125" customWidth="1"/>
    <col min="4" max="4" width="9.42578125" customWidth="1"/>
    <col min="5" max="5" width="12.28515625" customWidth="1"/>
  </cols>
  <sheetData>
    <row r="2" spans="2:5" ht="15.75">
      <c r="B2" s="5"/>
    </row>
    <row r="3" spans="2:5" ht="15" customHeight="1">
      <c r="B3" s="351"/>
      <c r="C3" s="351"/>
      <c r="D3" s="351"/>
      <c r="E3" s="351"/>
    </row>
    <row r="4" spans="2:5" ht="27" customHeight="1">
      <c r="B4" s="3"/>
    </row>
    <row r="5" spans="2:5" ht="15" customHeight="1">
      <c r="B5" s="350" t="s">
        <v>29</v>
      </c>
      <c r="C5" s="350"/>
      <c r="D5" s="350"/>
      <c r="E5" s="350"/>
    </row>
    <row r="6" spans="2:5" ht="9.75" customHeight="1">
      <c r="B6" s="350"/>
      <c r="C6" s="350"/>
      <c r="D6" s="350"/>
      <c r="E6" s="350"/>
    </row>
    <row r="7" spans="2:5" ht="15" customHeight="1">
      <c r="B7" s="6"/>
      <c r="C7" s="352"/>
      <c r="D7" s="352"/>
      <c r="E7" s="23"/>
    </row>
    <row r="8" spans="2:5" ht="15" customHeight="1">
      <c r="B8" s="6"/>
      <c r="C8" s="4"/>
      <c r="D8" s="6"/>
      <c r="E8" s="4"/>
    </row>
    <row r="9" spans="2:5" ht="15" customHeight="1">
      <c r="B9" s="7" t="s">
        <v>30</v>
      </c>
      <c r="C9" s="4"/>
      <c r="D9" s="8"/>
      <c r="E9" s="4"/>
    </row>
    <row r="10" spans="2:5" ht="15" customHeight="1">
      <c r="B10" s="6"/>
      <c r="C10" s="4"/>
      <c r="D10" s="6"/>
      <c r="E10" s="4"/>
    </row>
    <row r="11" spans="2:5" ht="15" customHeight="1">
      <c r="B11" s="2"/>
      <c r="C11" s="1"/>
      <c r="D11" s="2"/>
    </row>
    <row r="12" spans="2:5" ht="15" customHeight="1">
      <c r="B12" s="353" t="s">
        <v>31</v>
      </c>
      <c r="C12" s="24" t="s">
        <v>32</v>
      </c>
      <c r="D12" s="354">
        <v>-1</v>
      </c>
    </row>
    <row r="13" spans="2:5" ht="15" customHeight="1">
      <c r="B13" s="353"/>
      <c r="C13" s="3" t="s">
        <v>33</v>
      </c>
      <c r="D13" s="354"/>
    </row>
    <row r="14" spans="2:5" ht="15" customHeight="1">
      <c r="B14" s="353"/>
      <c r="C14" s="24" t="s">
        <v>34</v>
      </c>
      <c r="D14" s="354"/>
    </row>
    <row r="17" spans="2:5">
      <c r="B17" t="s">
        <v>8</v>
      </c>
    </row>
    <row r="18" spans="2:5">
      <c r="B18" s="18" t="s">
        <v>35</v>
      </c>
      <c r="D18" s="12"/>
      <c r="E18" s="13">
        <v>3.7999999999999999E-2</v>
      </c>
    </row>
    <row r="19" spans="2:5">
      <c r="B19" s="18" t="s">
        <v>36</v>
      </c>
      <c r="D19" s="12"/>
      <c r="E19" s="13">
        <v>1.6000000000000001E-3</v>
      </c>
    </row>
    <row r="20" spans="2:5">
      <c r="B20" s="18" t="s">
        <v>38</v>
      </c>
      <c r="D20" s="12"/>
      <c r="E20" s="13">
        <v>1.6000000000000001E-3</v>
      </c>
    </row>
    <row r="21" spans="2:5">
      <c r="B21" s="18" t="s">
        <v>37</v>
      </c>
      <c r="D21" s="12"/>
      <c r="E21" s="13">
        <v>5.0000000000000001E-3</v>
      </c>
    </row>
    <row r="22" spans="2:5">
      <c r="B22" s="18" t="s">
        <v>39</v>
      </c>
      <c r="D22" s="12"/>
      <c r="E22" s="13">
        <v>1.0200000000000001E-2</v>
      </c>
    </row>
    <row r="23" spans="2:5">
      <c r="B23" s="18" t="s">
        <v>40</v>
      </c>
      <c r="D23" s="12"/>
      <c r="E23" s="13">
        <v>7.2999999999999995E-2</v>
      </c>
    </row>
    <row r="24" spans="2:5">
      <c r="B24" s="18" t="s">
        <v>99</v>
      </c>
      <c r="D24" s="12"/>
      <c r="E24" s="13">
        <v>8.6499999999999994E-2</v>
      </c>
    </row>
    <row r="25" spans="2:5">
      <c r="B25" s="18"/>
      <c r="D25" s="12"/>
      <c r="E25" s="13"/>
    </row>
    <row r="26" spans="2:5">
      <c r="B26" s="18"/>
      <c r="C26" s="1" t="s">
        <v>41</v>
      </c>
      <c r="D26" s="25">
        <v>3.6499999999999998E-2</v>
      </c>
      <c r="E26" s="26"/>
    </row>
    <row r="27" spans="2:5">
      <c r="B27" s="18"/>
      <c r="C27" s="1" t="s">
        <v>42</v>
      </c>
      <c r="D27" s="25">
        <v>0.05</v>
      </c>
      <c r="E27" s="27"/>
    </row>
    <row r="28" spans="2:5">
      <c r="B28" s="18"/>
      <c r="C28" s="28" t="s">
        <v>10</v>
      </c>
      <c r="D28" s="29">
        <v>8.6499999999999994E-2</v>
      </c>
      <c r="E28" s="30"/>
    </row>
    <row r="29" spans="2:5">
      <c r="B29" s="18"/>
      <c r="D29" s="12"/>
      <c r="E29" s="30"/>
    </row>
    <row r="30" spans="2:5">
      <c r="B30" s="18" t="s">
        <v>43</v>
      </c>
    </row>
    <row r="32" spans="2:5" ht="15.75">
      <c r="B32" s="5" t="s">
        <v>9</v>
      </c>
      <c r="C32" s="14">
        <v>0.2414</v>
      </c>
    </row>
    <row r="33" spans="1:5" ht="15.75">
      <c r="B33" s="5"/>
      <c r="C33" s="14"/>
    </row>
    <row r="34" spans="1:5" ht="15.75">
      <c r="B34" s="5"/>
      <c r="C34" s="14"/>
    </row>
    <row r="35" spans="1:5" ht="15.75">
      <c r="B35" s="5"/>
      <c r="C35" s="14"/>
    </row>
    <row r="36" spans="1:5" ht="15.75">
      <c r="B36" s="5"/>
      <c r="C36" s="14"/>
    </row>
    <row r="37" spans="1:5" ht="20.25" customHeight="1">
      <c r="B37" s="350" t="s">
        <v>141</v>
      </c>
      <c r="C37" s="350"/>
      <c r="D37" s="350"/>
      <c r="E37" s="350"/>
    </row>
    <row r="38" spans="1:5" ht="39.75" customHeight="1">
      <c r="B38" s="348" t="str">
        <f>cronograma!G28</f>
        <v>MARCOS SOUZA DE BRITO</v>
      </c>
      <c r="C38" s="348"/>
      <c r="D38" s="348"/>
      <c r="E38" s="348"/>
    </row>
    <row r="39" spans="1:5" ht="39.75" customHeight="1">
      <c r="B39" s="348" t="str">
        <f>cronograma!G29</f>
        <v>CPF Nº 093.727.726-66</v>
      </c>
      <c r="C39" s="348"/>
      <c r="D39" s="348"/>
      <c r="E39" s="348"/>
    </row>
    <row r="40" spans="1:5" ht="15.75">
      <c r="B40" s="5"/>
      <c r="C40" s="14"/>
    </row>
    <row r="41" spans="1:5" ht="15">
      <c r="B41" s="349" t="str">
        <f>cronograma!G30</f>
        <v>Agrolândia-SC, 28 de agosto de 2024</v>
      </c>
      <c r="C41" s="349"/>
      <c r="D41" s="349"/>
      <c r="E41" s="349"/>
    </row>
    <row r="42" spans="1:5">
      <c r="A42" s="9"/>
      <c r="C42" s="10"/>
      <c r="D42" s="9"/>
    </row>
  </sheetData>
  <sheetProtection formatCells="0" formatColumns="0" formatRows="0"/>
  <mergeCells count="9">
    <mergeCell ref="B38:E38"/>
    <mergeCell ref="B41:E41"/>
    <mergeCell ref="B37:E37"/>
    <mergeCell ref="B3:E3"/>
    <mergeCell ref="C7:D7"/>
    <mergeCell ref="B5:E6"/>
    <mergeCell ref="B12:B14"/>
    <mergeCell ref="D12:D14"/>
    <mergeCell ref="B39:E39"/>
  </mergeCells>
  <phoneticPr fontId="18" type="noConversion"/>
  <printOptions horizontalCentered="1"/>
  <pageMargins left="0.51181102362204722" right="0.51181102362204722" top="1.9685039370078741" bottom="0.78740157480314965" header="0.31496062992125984" footer="0.31496062992125984"/>
  <pageSetup paperSize="9" scale="90" orientation="portrait" r:id="rId1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6">
    <tabColor theme="9" tint="0.39997558519241921"/>
  </sheetPr>
  <dimension ref="A2:I166"/>
  <sheetViews>
    <sheetView view="pageBreakPreview" topLeftCell="A154" zoomScaleNormal="100" zoomScaleSheetLayoutView="100" workbookViewId="0">
      <selection activeCell="G167" sqref="G167"/>
    </sheetView>
  </sheetViews>
  <sheetFormatPr defaultRowHeight="12.75"/>
  <cols>
    <col min="1" max="1" width="6.42578125" style="298" customWidth="1"/>
    <col min="2" max="2" width="44.28515625" style="218" customWidth="1"/>
    <col min="3" max="3" width="34.140625" style="218" customWidth="1"/>
    <col min="4" max="4" width="9.140625" style="218" customWidth="1"/>
    <col min="5" max="5" width="7.28515625" style="218" customWidth="1"/>
    <col min="6" max="6" width="11.140625" style="219" customWidth="1"/>
    <col min="7" max="7" width="12.140625" style="218" customWidth="1"/>
    <col min="8" max="8" width="9.85546875" style="218" customWidth="1"/>
    <col min="9" max="9" width="19" style="219" customWidth="1"/>
    <col min="10" max="16384" width="9.140625" style="218"/>
  </cols>
  <sheetData>
    <row r="2" spans="2:9" ht="16.5">
      <c r="B2" s="362"/>
      <c r="C2" s="362"/>
      <c r="D2" s="362"/>
      <c r="E2" s="362"/>
      <c r="F2" s="362"/>
      <c r="G2" s="362"/>
      <c r="H2" s="362"/>
      <c r="I2" s="362"/>
    </row>
    <row r="3" spans="2:9" ht="13.5" thickBot="1">
      <c r="B3" s="363"/>
      <c r="C3" s="363"/>
      <c r="D3" s="363"/>
      <c r="E3" s="363"/>
      <c r="F3" s="363"/>
      <c r="G3" s="363"/>
      <c r="H3" s="363"/>
      <c r="I3" s="363"/>
    </row>
    <row r="4" spans="2:9" ht="15.75" thickBot="1">
      <c r="B4" s="359" t="s">
        <v>28</v>
      </c>
      <c r="C4" s="360"/>
      <c r="D4" s="360"/>
      <c r="E4" s="360"/>
      <c r="F4" s="360"/>
      <c r="G4" s="361"/>
      <c r="H4" s="45" t="s">
        <v>59</v>
      </c>
      <c r="I4" s="46" t="s">
        <v>60</v>
      </c>
    </row>
    <row r="5" spans="2:9" ht="15.75" thickBot="1">
      <c r="B5" s="359" t="s">
        <v>145</v>
      </c>
      <c r="C5" s="360"/>
      <c r="D5" s="360"/>
      <c r="E5" s="360"/>
      <c r="F5" s="360"/>
      <c r="G5" s="361"/>
      <c r="H5" s="140" t="s">
        <v>11</v>
      </c>
      <c r="I5" s="106" t="s">
        <v>44</v>
      </c>
    </row>
    <row r="6" spans="2:9" ht="15">
      <c r="B6" s="143" t="s">
        <v>159</v>
      </c>
      <c r="C6" s="143" t="s">
        <v>160</v>
      </c>
      <c r="D6" s="205" t="s">
        <v>61</v>
      </c>
      <c r="E6" s="206" t="s">
        <v>59</v>
      </c>
      <c r="F6" s="207" t="s">
        <v>62</v>
      </c>
      <c r="G6" s="206" t="s">
        <v>63</v>
      </c>
      <c r="H6" s="206" t="s">
        <v>60</v>
      </c>
      <c r="I6" s="208" t="s">
        <v>64</v>
      </c>
    </row>
    <row r="7" spans="2:9" ht="22.5">
      <c r="B7" s="123" t="s">
        <v>152</v>
      </c>
      <c r="C7" s="123" t="s">
        <v>124</v>
      </c>
      <c r="D7" s="209">
        <v>1.0049999999999999</v>
      </c>
      <c r="E7" s="69" t="s">
        <v>11</v>
      </c>
      <c r="F7" s="169">
        <v>31.1</v>
      </c>
      <c r="G7" s="168" t="s">
        <v>137</v>
      </c>
      <c r="H7" s="69" t="s">
        <v>25</v>
      </c>
      <c r="I7" s="210">
        <v>31.26</v>
      </c>
    </row>
    <row r="8" spans="2:9">
      <c r="B8" s="123" t="s">
        <v>53</v>
      </c>
      <c r="C8" s="123" t="s">
        <v>105</v>
      </c>
      <c r="D8" s="227">
        <v>0.19400000000000001</v>
      </c>
      <c r="E8" s="69" t="s">
        <v>13</v>
      </c>
      <c r="F8" s="169">
        <v>22.58</v>
      </c>
      <c r="G8" s="168" t="s">
        <v>171</v>
      </c>
      <c r="H8" s="167">
        <v>88316</v>
      </c>
      <c r="I8" s="210">
        <v>4.38</v>
      </c>
    </row>
    <row r="9" spans="2:9">
      <c r="B9" s="123" t="s">
        <v>51</v>
      </c>
      <c r="C9" s="123" t="s">
        <v>122</v>
      </c>
      <c r="D9" s="227">
        <v>0.19400000000000001</v>
      </c>
      <c r="E9" s="69" t="s">
        <v>13</v>
      </c>
      <c r="F9" s="169">
        <v>30.87</v>
      </c>
      <c r="G9" s="168" t="s">
        <v>171</v>
      </c>
      <c r="H9" s="69">
        <v>88309</v>
      </c>
      <c r="I9" s="210">
        <v>5.99</v>
      </c>
    </row>
    <row r="10" spans="2:9" ht="22.5">
      <c r="B10" s="123" t="s">
        <v>294</v>
      </c>
      <c r="C10" s="123" t="s">
        <v>96</v>
      </c>
      <c r="D10" s="209">
        <v>2.1540000000000001E-3</v>
      </c>
      <c r="E10" s="69" t="s">
        <v>195</v>
      </c>
      <c r="F10" s="169">
        <v>155</v>
      </c>
      <c r="G10" s="168" t="s">
        <v>289</v>
      </c>
      <c r="H10" s="69">
        <v>370</v>
      </c>
      <c r="I10" s="210">
        <v>0.33</v>
      </c>
    </row>
    <row r="11" spans="2:9" ht="22.5">
      <c r="B11" s="123" t="s">
        <v>167</v>
      </c>
      <c r="C11" s="123" t="s">
        <v>95</v>
      </c>
      <c r="D11" s="209">
        <v>6.1499999999999999E-4</v>
      </c>
      <c r="E11" s="69" t="s">
        <v>14</v>
      </c>
      <c r="F11" s="169">
        <v>721.58</v>
      </c>
      <c r="G11" s="168" t="s">
        <v>171</v>
      </c>
      <c r="H11" s="69">
        <v>88629</v>
      </c>
      <c r="I11" s="210">
        <v>0.44</v>
      </c>
    </row>
    <row r="12" spans="2:9" ht="15">
      <c r="B12" s="300"/>
      <c r="C12" s="300"/>
      <c r="D12" s="211"/>
      <c r="E12" s="212"/>
      <c r="F12" s="213"/>
      <c r="G12" s="212"/>
      <c r="H12" s="214" t="s">
        <v>10</v>
      </c>
      <c r="I12" s="215">
        <v>42.4</v>
      </c>
    </row>
    <row r="13" spans="2:9" ht="13.5" thickBot="1">
      <c r="B13" s="225"/>
      <c r="C13" s="225"/>
      <c r="D13" s="225"/>
      <c r="E13" s="225"/>
      <c r="F13" s="226"/>
      <c r="G13" s="225"/>
      <c r="H13" s="225"/>
      <c r="I13" s="217"/>
    </row>
    <row r="14" spans="2:9" ht="15.75" thickBot="1">
      <c r="B14" s="359" t="s">
        <v>28</v>
      </c>
      <c r="C14" s="360"/>
      <c r="D14" s="360"/>
      <c r="E14" s="360"/>
      <c r="F14" s="360"/>
      <c r="G14" s="361"/>
      <c r="H14" s="45" t="s">
        <v>59</v>
      </c>
      <c r="I14" s="46" t="s">
        <v>60</v>
      </c>
    </row>
    <row r="15" spans="2:9" ht="34.5" customHeight="1" thickBot="1">
      <c r="B15" s="359" t="s">
        <v>146</v>
      </c>
      <c r="C15" s="360"/>
      <c r="D15" s="360"/>
      <c r="E15" s="360"/>
      <c r="F15" s="360"/>
      <c r="G15" s="361"/>
      <c r="H15" s="140" t="s">
        <v>2</v>
      </c>
      <c r="I15" s="106" t="s">
        <v>130</v>
      </c>
    </row>
    <row r="16" spans="2:9" ht="15">
      <c r="B16" s="143" t="s">
        <v>159</v>
      </c>
      <c r="C16" s="143" t="s">
        <v>160</v>
      </c>
      <c r="D16" s="205" t="s">
        <v>61</v>
      </c>
      <c r="E16" s="206" t="s">
        <v>59</v>
      </c>
      <c r="F16" s="207" t="s">
        <v>62</v>
      </c>
      <c r="G16" s="206" t="s">
        <v>63</v>
      </c>
      <c r="H16" s="206" t="s">
        <v>60</v>
      </c>
      <c r="I16" s="208" t="s">
        <v>64</v>
      </c>
    </row>
    <row r="17" spans="2:9" ht="33.75">
      <c r="B17" s="123" t="s">
        <v>300</v>
      </c>
      <c r="C17" s="123" t="s">
        <v>102</v>
      </c>
      <c r="D17" s="222">
        <v>4</v>
      </c>
      <c r="E17" s="69" t="s">
        <v>193</v>
      </c>
      <c r="F17" s="169">
        <v>0.66</v>
      </c>
      <c r="G17" s="168" t="s">
        <v>289</v>
      </c>
      <c r="H17" s="223">
        <v>13246</v>
      </c>
      <c r="I17" s="241">
        <v>2.64</v>
      </c>
    </row>
    <row r="18" spans="2:9" ht="22.5">
      <c r="B18" s="123" t="s">
        <v>296</v>
      </c>
      <c r="C18" s="123" t="s">
        <v>103</v>
      </c>
      <c r="D18" s="224">
        <v>0.30180000000000001</v>
      </c>
      <c r="E18" s="69" t="s">
        <v>192</v>
      </c>
      <c r="F18" s="169">
        <v>577.5</v>
      </c>
      <c r="G18" s="168" t="s">
        <v>289</v>
      </c>
      <c r="H18" s="223">
        <v>34723</v>
      </c>
      <c r="I18" s="241">
        <v>174.29</v>
      </c>
    </row>
    <row r="19" spans="2:9" ht="22.5">
      <c r="B19" s="123" t="s">
        <v>299</v>
      </c>
      <c r="C19" s="123" t="s">
        <v>104</v>
      </c>
      <c r="D19" s="224">
        <v>0.35</v>
      </c>
      <c r="E19" s="69" t="s">
        <v>194</v>
      </c>
      <c r="F19" s="169">
        <v>16.010000000000002</v>
      </c>
      <c r="G19" s="168" t="s">
        <v>289</v>
      </c>
      <c r="H19" s="223">
        <v>565</v>
      </c>
      <c r="I19" s="241">
        <v>5.6</v>
      </c>
    </row>
    <row r="20" spans="2:9">
      <c r="B20" s="123" t="s">
        <v>53</v>
      </c>
      <c r="C20" s="123" t="s">
        <v>105</v>
      </c>
      <c r="D20" s="222">
        <v>1.5</v>
      </c>
      <c r="E20" s="69" t="s">
        <v>13</v>
      </c>
      <c r="F20" s="169">
        <v>22.58</v>
      </c>
      <c r="G20" s="168" t="s">
        <v>171</v>
      </c>
      <c r="H20" s="167">
        <v>88316</v>
      </c>
      <c r="I20" s="241">
        <v>33.869999999999997</v>
      </c>
    </row>
    <row r="21" spans="2:9">
      <c r="B21" s="123" t="s">
        <v>52</v>
      </c>
      <c r="C21" s="123" t="s">
        <v>106</v>
      </c>
      <c r="D21" s="222">
        <v>0.5</v>
      </c>
      <c r="E21" s="69" t="s">
        <v>13</v>
      </c>
      <c r="F21" s="169">
        <v>30.58</v>
      </c>
      <c r="G21" s="168" t="s">
        <v>171</v>
      </c>
      <c r="H21" s="223">
        <v>88315</v>
      </c>
      <c r="I21" s="241">
        <v>15.29</v>
      </c>
    </row>
    <row r="22" spans="2:9" ht="22.5">
      <c r="B22" s="123" t="s">
        <v>298</v>
      </c>
      <c r="C22" s="123" t="s">
        <v>265</v>
      </c>
      <c r="D22" s="224">
        <v>3.05</v>
      </c>
      <c r="E22" s="69" t="s">
        <v>194</v>
      </c>
      <c r="F22" s="169">
        <v>67.3</v>
      </c>
      <c r="G22" s="168" t="s">
        <v>289</v>
      </c>
      <c r="H22" s="223">
        <v>7696</v>
      </c>
      <c r="I22" s="241">
        <v>205.27</v>
      </c>
    </row>
    <row r="23" spans="2:9" ht="33.75">
      <c r="B23" s="123" t="s">
        <v>263</v>
      </c>
      <c r="C23" s="123" t="s">
        <v>107</v>
      </c>
      <c r="D23" s="224">
        <v>5.3999999999999999E-2</v>
      </c>
      <c r="E23" s="69" t="s">
        <v>14</v>
      </c>
      <c r="F23" s="169">
        <v>488.18</v>
      </c>
      <c r="G23" s="168" t="s">
        <v>171</v>
      </c>
      <c r="H23" s="223">
        <v>94963</v>
      </c>
      <c r="I23" s="241">
        <v>26.36</v>
      </c>
    </row>
    <row r="24" spans="2:9" ht="15">
      <c r="B24" s="300"/>
      <c r="C24" s="300"/>
      <c r="D24" s="211"/>
      <c r="E24" s="212"/>
      <c r="F24" s="213"/>
      <c r="G24" s="212"/>
      <c r="H24" s="214" t="s">
        <v>10</v>
      </c>
      <c r="I24" s="242">
        <v>463.32</v>
      </c>
    </row>
    <row r="25" spans="2:9" ht="13.5" thickBot="1"/>
    <row r="26" spans="2:9" ht="15.75" thickBot="1">
      <c r="B26" s="359" t="s">
        <v>28</v>
      </c>
      <c r="C26" s="360"/>
      <c r="D26" s="360"/>
      <c r="E26" s="360"/>
      <c r="F26" s="360"/>
      <c r="G26" s="361"/>
      <c r="H26" s="45" t="s">
        <v>59</v>
      </c>
      <c r="I26" s="46" t="s">
        <v>60</v>
      </c>
    </row>
    <row r="27" spans="2:9" ht="34.5" customHeight="1" thickBot="1">
      <c r="B27" s="359" t="s">
        <v>147</v>
      </c>
      <c r="C27" s="360"/>
      <c r="D27" s="360"/>
      <c r="E27" s="360"/>
      <c r="F27" s="360"/>
      <c r="G27" s="361"/>
      <c r="H27" s="140" t="s">
        <v>2</v>
      </c>
      <c r="I27" s="106" t="s">
        <v>132</v>
      </c>
    </row>
    <row r="28" spans="2:9" ht="15">
      <c r="B28" s="143" t="s">
        <v>159</v>
      </c>
      <c r="C28" s="143" t="s">
        <v>160</v>
      </c>
      <c r="D28" s="205" t="s">
        <v>61</v>
      </c>
      <c r="E28" s="206" t="s">
        <v>59</v>
      </c>
      <c r="F28" s="207" t="s">
        <v>62</v>
      </c>
      <c r="G28" s="206" t="s">
        <v>63</v>
      </c>
      <c r="H28" s="206" t="s">
        <v>60</v>
      </c>
      <c r="I28" s="208" t="s">
        <v>64</v>
      </c>
    </row>
    <row r="29" spans="2:9" ht="33.75">
      <c r="B29" s="123" t="s">
        <v>300</v>
      </c>
      <c r="C29" s="123" t="s">
        <v>102</v>
      </c>
      <c r="D29" s="222">
        <v>4</v>
      </c>
      <c r="E29" s="69" t="s">
        <v>193</v>
      </c>
      <c r="F29" s="169">
        <v>0.66</v>
      </c>
      <c r="G29" s="168" t="s">
        <v>289</v>
      </c>
      <c r="H29" s="223">
        <v>13246</v>
      </c>
      <c r="I29" s="243">
        <v>2.64</v>
      </c>
    </row>
    <row r="30" spans="2:9" ht="22.5">
      <c r="B30" s="123" t="s">
        <v>296</v>
      </c>
      <c r="C30" s="123" t="s">
        <v>103</v>
      </c>
      <c r="D30" s="224">
        <v>0.19635</v>
      </c>
      <c r="E30" s="69" t="s">
        <v>192</v>
      </c>
      <c r="F30" s="169">
        <v>577.5</v>
      </c>
      <c r="G30" s="168" t="s">
        <v>289</v>
      </c>
      <c r="H30" s="223">
        <v>34723</v>
      </c>
      <c r="I30" s="243">
        <v>113.39</v>
      </c>
    </row>
    <row r="31" spans="2:9" ht="22.5">
      <c r="B31" s="123" t="s">
        <v>299</v>
      </c>
      <c r="C31" s="123" t="s">
        <v>104</v>
      </c>
      <c r="D31" s="224">
        <v>0.35</v>
      </c>
      <c r="E31" s="69" t="s">
        <v>194</v>
      </c>
      <c r="F31" s="169">
        <v>16.010000000000002</v>
      </c>
      <c r="G31" s="168" t="s">
        <v>289</v>
      </c>
      <c r="H31" s="223">
        <v>565</v>
      </c>
      <c r="I31" s="243">
        <v>5.6</v>
      </c>
    </row>
    <row r="32" spans="2:9">
      <c r="B32" s="123" t="s">
        <v>53</v>
      </c>
      <c r="C32" s="123" t="s">
        <v>105</v>
      </c>
      <c r="D32" s="222">
        <v>1.5</v>
      </c>
      <c r="E32" s="69" t="s">
        <v>13</v>
      </c>
      <c r="F32" s="169">
        <v>22.58</v>
      </c>
      <c r="G32" s="168" t="s">
        <v>171</v>
      </c>
      <c r="H32" s="167">
        <v>88316</v>
      </c>
      <c r="I32" s="243">
        <v>33.869999999999997</v>
      </c>
    </row>
    <row r="33" spans="2:9">
      <c r="B33" s="123" t="s">
        <v>52</v>
      </c>
      <c r="C33" s="123" t="s">
        <v>106</v>
      </c>
      <c r="D33" s="222">
        <v>0.5</v>
      </c>
      <c r="E33" s="69" t="s">
        <v>13</v>
      </c>
      <c r="F33" s="169">
        <v>30.58</v>
      </c>
      <c r="G33" s="168" t="s">
        <v>171</v>
      </c>
      <c r="H33" s="223">
        <v>88315</v>
      </c>
      <c r="I33" s="243">
        <v>15.29</v>
      </c>
    </row>
    <row r="34" spans="2:9" ht="22.5">
      <c r="B34" s="123" t="s">
        <v>298</v>
      </c>
      <c r="C34" s="123" t="s">
        <v>265</v>
      </c>
      <c r="D34" s="224">
        <v>3.05</v>
      </c>
      <c r="E34" s="69" t="s">
        <v>194</v>
      </c>
      <c r="F34" s="169">
        <v>67.3</v>
      </c>
      <c r="G34" s="168" t="s">
        <v>289</v>
      </c>
      <c r="H34" s="223">
        <v>7696</v>
      </c>
      <c r="I34" s="243">
        <v>205.27</v>
      </c>
    </row>
    <row r="35" spans="2:9" ht="33.75">
      <c r="B35" s="123" t="s">
        <v>263</v>
      </c>
      <c r="C35" s="123" t="s">
        <v>107</v>
      </c>
      <c r="D35" s="224">
        <v>5.3999999999999999E-2</v>
      </c>
      <c r="E35" s="69" t="s">
        <v>14</v>
      </c>
      <c r="F35" s="169">
        <v>488.18</v>
      </c>
      <c r="G35" s="168" t="s">
        <v>171</v>
      </c>
      <c r="H35" s="223">
        <v>94963</v>
      </c>
      <c r="I35" s="243">
        <v>26.36</v>
      </c>
    </row>
    <row r="36" spans="2:9" ht="15">
      <c r="B36" s="300"/>
      <c r="C36" s="300"/>
      <c r="D36" s="211"/>
      <c r="E36" s="212"/>
      <c r="F36" s="213"/>
      <c r="G36" s="212"/>
      <c r="H36" s="214" t="s">
        <v>10</v>
      </c>
      <c r="I36" s="244">
        <v>402.42</v>
      </c>
    </row>
    <row r="37" spans="2:9" ht="13.5" thickBot="1"/>
    <row r="38" spans="2:9" ht="15.75" thickBot="1">
      <c r="B38" s="359" t="s">
        <v>28</v>
      </c>
      <c r="C38" s="360"/>
      <c r="D38" s="360"/>
      <c r="E38" s="360"/>
      <c r="F38" s="360"/>
      <c r="G38" s="361"/>
      <c r="H38" s="45" t="s">
        <v>59</v>
      </c>
      <c r="I38" s="46" t="s">
        <v>60</v>
      </c>
    </row>
    <row r="39" spans="2:9" ht="31.5" customHeight="1" thickBot="1">
      <c r="B39" s="359" t="s">
        <v>148</v>
      </c>
      <c r="C39" s="360"/>
      <c r="D39" s="360"/>
      <c r="E39" s="360"/>
      <c r="F39" s="360"/>
      <c r="G39" s="361"/>
      <c r="H39" s="140" t="s">
        <v>2</v>
      </c>
      <c r="I39" s="106" t="s">
        <v>134</v>
      </c>
    </row>
    <row r="40" spans="2:9" ht="15">
      <c r="B40" s="143" t="s">
        <v>159</v>
      </c>
      <c r="C40" s="143" t="s">
        <v>160</v>
      </c>
      <c r="D40" s="205" t="s">
        <v>61</v>
      </c>
      <c r="E40" s="206" t="s">
        <v>59</v>
      </c>
      <c r="F40" s="207" t="s">
        <v>62</v>
      </c>
      <c r="G40" s="206" t="s">
        <v>63</v>
      </c>
      <c r="H40" s="206" t="s">
        <v>60</v>
      </c>
      <c r="I40" s="208" t="s">
        <v>64</v>
      </c>
    </row>
    <row r="41" spans="2:9" ht="33.75">
      <c r="B41" s="123" t="s">
        <v>300</v>
      </c>
      <c r="C41" s="123" t="s">
        <v>102</v>
      </c>
      <c r="D41" s="222">
        <v>8</v>
      </c>
      <c r="E41" s="69" t="s">
        <v>193</v>
      </c>
      <c r="F41" s="169">
        <v>0.66</v>
      </c>
      <c r="G41" s="168" t="s">
        <v>289</v>
      </c>
      <c r="H41" s="223">
        <v>13246</v>
      </c>
      <c r="I41" s="243">
        <v>5.28</v>
      </c>
    </row>
    <row r="42" spans="2:9" ht="22.5">
      <c r="B42" s="123" t="s">
        <v>296</v>
      </c>
      <c r="C42" s="123" t="s">
        <v>103</v>
      </c>
      <c r="D42" s="224">
        <v>0.50253800000000004</v>
      </c>
      <c r="E42" s="69" t="s">
        <v>192</v>
      </c>
      <c r="F42" s="169">
        <v>577.5</v>
      </c>
      <c r="G42" s="168" t="s">
        <v>289</v>
      </c>
      <c r="H42" s="223">
        <v>34723</v>
      </c>
      <c r="I42" s="243">
        <v>290.22000000000003</v>
      </c>
    </row>
    <row r="43" spans="2:9" ht="22.5">
      <c r="B43" s="123" t="s">
        <v>299</v>
      </c>
      <c r="C43" s="123" t="s">
        <v>104</v>
      </c>
      <c r="D43" s="224">
        <v>0.7</v>
      </c>
      <c r="E43" s="69" t="s">
        <v>194</v>
      </c>
      <c r="F43" s="169">
        <v>16.010000000000002</v>
      </c>
      <c r="G43" s="168" t="s">
        <v>289</v>
      </c>
      <c r="H43" s="223">
        <v>565</v>
      </c>
      <c r="I43" s="243">
        <v>11.21</v>
      </c>
    </row>
    <row r="44" spans="2:9">
      <c r="B44" s="123" t="s">
        <v>53</v>
      </c>
      <c r="C44" s="123" t="s">
        <v>105</v>
      </c>
      <c r="D44" s="222">
        <v>1.5</v>
      </c>
      <c r="E44" s="69" t="s">
        <v>13</v>
      </c>
      <c r="F44" s="169">
        <v>22.58</v>
      </c>
      <c r="G44" s="168" t="s">
        <v>171</v>
      </c>
      <c r="H44" s="167">
        <v>88316</v>
      </c>
      <c r="I44" s="243">
        <v>33.869999999999997</v>
      </c>
    </row>
    <row r="45" spans="2:9">
      <c r="B45" s="123" t="s">
        <v>52</v>
      </c>
      <c r="C45" s="123" t="s">
        <v>106</v>
      </c>
      <c r="D45" s="222">
        <v>0.5</v>
      </c>
      <c r="E45" s="69" t="s">
        <v>13</v>
      </c>
      <c r="F45" s="169">
        <v>30.58</v>
      </c>
      <c r="G45" s="168" t="s">
        <v>171</v>
      </c>
      <c r="H45" s="223">
        <v>88315</v>
      </c>
      <c r="I45" s="243">
        <v>15.29</v>
      </c>
    </row>
    <row r="46" spans="2:9" ht="22.5">
      <c r="B46" s="123" t="s">
        <v>298</v>
      </c>
      <c r="C46" s="123" t="s">
        <v>267</v>
      </c>
      <c r="D46" s="224">
        <v>3.7</v>
      </c>
      <c r="E46" s="69" t="s">
        <v>194</v>
      </c>
      <c r="F46" s="169">
        <v>67.3</v>
      </c>
      <c r="G46" s="168" t="s">
        <v>289</v>
      </c>
      <c r="H46" s="223">
        <v>7696</v>
      </c>
      <c r="I46" s="243">
        <v>249.01</v>
      </c>
    </row>
    <row r="47" spans="2:9" ht="33.75">
      <c r="B47" s="123" t="s">
        <v>263</v>
      </c>
      <c r="C47" s="123" t="s">
        <v>107</v>
      </c>
      <c r="D47" s="224">
        <v>5.3999999999999999E-2</v>
      </c>
      <c r="E47" s="69" t="s">
        <v>14</v>
      </c>
      <c r="F47" s="169">
        <v>488.18</v>
      </c>
      <c r="G47" s="168" t="s">
        <v>171</v>
      </c>
      <c r="H47" s="223">
        <v>94963</v>
      </c>
      <c r="I47" s="243">
        <v>26.36</v>
      </c>
    </row>
    <row r="48" spans="2:9" ht="15">
      <c r="B48" s="300"/>
      <c r="C48" s="300"/>
      <c r="D48" s="211"/>
      <c r="E48" s="212"/>
      <c r="F48" s="213"/>
      <c r="G48" s="212"/>
      <c r="H48" s="214" t="s">
        <v>10</v>
      </c>
      <c r="I48" s="244">
        <v>631.24</v>
      </c>
    </row>
    <row r="49" spans="2:9" ht="13.5" thickBot="1"/>
    <row r="50" spans="2:9" ht="15.75" thickBot="1">
      <c r="B50" s="356" t="s">
        <v>28</v>
      </c>
      <c r="C50" s="357"/>
      <c r="D50" s="357"/>
      <c r="E50" s="357"/>
      <c r="F50" s="357"/>
      <c r="G50" s="358"/>
      <c r="H50" s="84" t="s">
        <v>59</v>
      </c>
      <c r="I50" s="85" t="s">
        <v>60</v>
      </c>
    </row>
    <row r="51" spans="2:9" ht="15.75" thickBot="1">
      <c r="B51" s="356" t="s">
        <v>322</v>
      </c>
      <c r="C51" s="357"/>
      <c r="D51" s="357"/>
      <c r="E51" s="357"/>
      <c r="F51" s="357"/>
      <c r="G51" s="358"/>
      <c r="H51" s="250" t="s">
        <v>11</v>
      </c>
      <c r="I51" s="118" t="s">
        <v>161</v>
      </c>
    </row>
    <row r="52" spans="2:9" ht="15">
      <c r="B52" s="143" t="s">
        <v>159</v>
      </c>
      <c r="C52" s="143" t="s">
        <v>160</v>
      </c>
      <c r="D52" s="233" t="s">
        <v>61</v>
      </c>
      <c r="E52" s="234" t="s">
        <v>59</v>
      </c>
      <c r="F52" s="235" t="s">
        <v>62</v>
      </c>
      <c r="G52" s="234" t="s">
        <v>63</v>
      </c>
      <c r="H52" s="234" t="s">
        <v>60</v>
      </c>
      <c r="I52" s="236" t="s">
        <v>64</v>
      </c>
    </row>
    <row r="53" spans="2:9">
      <c r="B53" s="123" t="s">
        <v>53</v>
      </c>
      <c r="C53" s="123" t="s">
        <v>105</v>
      </c>
      <c r="D53" s="209">
        <v>0.1666</v>
      </c>
      <c r="E53" s="69" t="s">
        <v>13</v>
      </c>
      <c r="F53" s="169">
        <v>22.58</v>
      </c>
      <c r="G53" s="168" t="s">
        <v>171</v>
      </c>
      <c r="H53" s="69">
        <v>88316</v>
      </c>
      <c r="I53" s="210">
        <v>3.76</v>
      </c>
    </row>
    <row r="54" spans="2:9">
      <c r="B54" s="123" t="s">
        <v>51</v>
      </c>
      <c r="C54" s="123" t="s">
        <v>122</v>
      </c>
      <c r="D54" s="209">
        <v>0.1666</v>
      </c>
      <c r="E54" s="69" t="s">
        <v>13</v>
      </c>
      <c r="F54" s="169">
        <v>30.87</v>
      </c>
      <c r="G54" s="168" t="s">
        <v>171</v>
      </c>
      <c r="H54" s="69">
        <v>88309</v>
      </c>
      <c r="I54" s="169">
        <v>5.14</v>
      </c>
    </row>
    <row r="55" spans="2:9" ht="15">
      <c r="B55" s="303"/>
      <c r="C55" s="303"/>
      <c r="D55" s="237"/>
      <c r="E55" s="238"/>
      <c r="F55" s="239"/>
      <c r="G55" s="238"/>
      <c r="H55" s="240" t="s">
        <v>10</v>
      </c>
      <c r="I55" s="221">
        <v>8.9</v>
      </c>
    </row>
    <row r="56" spans="2:9" ht="13.5" thickBot="1">
      <c r="B56" s="304"/>
      <c r="C56" s="304"/>
      <c r="D56" s="245"/>
      <c r="E56" s="246"/>
      <c r="F56" s="247"/>
      <c r="I56" s="218"/>
    </row>
    <row r="57" spans="2:9" ht="15.75" thickBot="1">
      <c r="B57" s="359" t="s">
        <v>28</v>
      </c>
      <c r="C57" s="360"/>
      <c r="D57" s="360"/>
      <c r="E57" s="360"/>
      <c r="F57" s="360"/>
      <c r="G57" s="361"/>
      <c r="H57" s="45" t="s">
        <v>59</v>
      </c>
      <c r="I57" s="46" t="s">
        <v>60</v>
      </c>
    </row>
    <row r="58" spans="2:9" ht="31.5" customHeight="1" thickBot="1">
      <c r="B58" s="359" t="s">
        <v>162</v>
      </c>
      <c r="C58" s="360"/>
      <c r="D58" s="360"/>
      <c r="E58" s="360"/>
      <c r="F58" s="360"/>
      <c r="G58" s="361"/>
      <c r="H58" s="140" t="s">
        <v>2</v>
      </c>
      <c r="I58" s="106" t="s">
        <v>163</v>
      </c>
    </row>
    <row r="59" spans="2:9" ht="15">
      <c r="B59" s="143" t="s">
        <v>159</v>
      </c>
      <c r="C59" s="143" t="s">
        <v>160</v>
      </c>
      <c r="D59" s="205" t="s">
        <v>61</v>
      </c>
      <c r="E59" s="206" t="s">
        <v>59</v>
      </c>
      <c r="F59" s="207" t="s">
        <v>62</v>
      </c>
      <c r="G59" s="206" t="s">
        <v>63</v>
      </c>
      <c r="H59" s="206" t="s">
        <v>60</v>
      </c>
      <c r="I59" s="208" t="s">
        <v>64</v>
      </c>
    </row>
    <row r="60" spans="2:9" ht="33.75">
      <c r="B60" s="123" t="s">
        <v>300</v>
      </c>
      <c r="C60" s="123" t="s">
        <v>102</v>
      </c>
      <c r="D60" s="222">
        <v>12</v>
      </c>
      <c r="E60" s="69" t="s">
        <v>193</v>
      </c>
      <c r="F60" s="169">
        <v>0.66</v>
      </c>
      <c r="G60" s="168" t="s">
        <v>289</v>
      </c>
      <c r="H60" s="223">
        <v>13246</v>
      </c>
      <c r="I60" s="243">
        <v>7.92</v>
      </c>
    </row>
    <row r="61" spans="2:9" ht="22.5">
      <c r="B61" s="123" t="s">
        <v>296</v>
      </c>
      <c r="C61" s="123" t="s">
        <v>103</v>
      </c>
      <c r="D61" s="224">
        <v>0.52173000000000003</v>
      </c>
      <c r="E61" s="69" t="s">
        <v>192</v>
      </c>
      <c r="F61" s="169">
        <v>577.5</v>
      </c>
      <c r="G61" s="168" t="s">
        <v>289</v>
      </c>
      <c r="H61" s="223">
        <v>34723</v>
      </c>
      <c r="I61" s="243">
        <v>301.3</v>
      </c>
    </row>
    <row r="62" spans="2:9" ht="22.5">
      <c r="B62" s="123" t="s">
        <v>299</v>
      </c>
      <c r="C62" s="123" t="s">
        <v>104</v>
      </c>
      <c r="D62" s="224">
        <v>1.0499999999999998</v>
      </c>
      <c r="E62" s="69" t="s">
        <v>194</v>
      </c>
      <c r="F62" s="169">
        <v>16.010000000000002</v>
      </c>
      <c r="G62" s="168" t="s">
        <v>289</v>
      </c>
      <c r="H62" s="223">
        <v>565</v>
      </c>
      <c r="I62" s="243">
        <v>16.809999999999999</v>
      </c>
    </row>
    <row r="63" spans="2:9">
      <c r="B63" s="123" t="s">
        <v>53</v>
      </c>
      <c r="C63" s="123" t="s">
        <v>105</v>
      </c>
      <c r="D63" s="222">
        <v>1.6</v>
      </c>
      <c r="E63" s="69" t="s">
        <v>13</v>
      </c>
      <c r="F63" s="169">
        <v>22.58</v>
      </c>
      <c r="G63" s="168" t="s">
        <v>171</v>
      </c>
      <c r="H63" s="167">
        <v>88316</v>
      </c>
      <c r="I63" s="243">
        <v>36.130000000000003</v>
      </c>
    </row>
    <row r="64" spans="2:9">
      <c r="B64" s="123" t="s">
        <v>52</v>
      </c>
      <c r="C64" s="123" t="s">
        <v>106</v>
      </c>
      <c r="D64" s="222">
        <v>0.7</v>
      </c>
      <c r="E64" s="69" t="s">
        <v>13</v>
      </c>
      <c r="F64" s="169">
        <v>30.58</v>
      </c>
      <c r="G64" s="168" t="s">
        <v>171</v>
      </c>
      <c r="H64" s="223">
        <v>88315</v>
      </c>
      <c r="I64" s="243">
        <v>21.41</v>
      </c>
    </row>
    <row r="65" spans="2:9" ht="22.5">
      <c r="B65" s="123" t="s">
        <v>298</v>
      </c>
      <c r="C65" s="123" t="s">
        <v>266</v>
      </c>
      <c r="D65" s="224">
        <v>3.9</v>
      </c>
      <c r="E65" s="69" t="s">
        <v>194</v>
      </c>
      <c r="F65" s="169">
        <v>67.3</v>
      </c>
      <c r="G65" s="168" t="s">
        <v>289</v>
      </c>
      <c r="H65" s="223">
        <v>7696</v>
      </c>
      <c r="I65" s="243">
        <v>262.47000000000003</v>
      </c>
    </row>
    <row r="66" spans="2:9" ht="33.75">
      <c r="B66" s="123" t="s">
        <v>263</v>
      </c>
      <c r="C66" s="123" t="s">
        <v>107</v>
      </c>
      <c r="D66" s="224">
        <v>5.3999999999999999E-2</v>
      </c>
      <c r="E66" s="69" t="s">
        <v>14</v>
      </c>
      <c r="F66" s="169">
        <v>488.18</v>
      </c>
      <c r="G66" s="168" t="s">
        <v>171</v>
      </c>
      <c r="H66" s="223">
        <v>94963</v>
      </c>
      <c r="I66" s="243">
        <v>26.36</v>
      </c>
    </row>
    <row r="67" spans="2:9" ht="15">
      <c r="B67" s="300"/>
      <c r="C67" s="300"/>
      <c r="D67" s="211"/>
      <c r="E67" s="212"/>
      <c r="F67" s="213"/>
      <c r="G67" s="212"/>
      <c r="H67" s="214" t="s">
        <v>10</v>
      </c>
      <c r="I67" s="244">
        <v>672.4</v>
      </c>
    </row>
    <row r="68" spans="2:9" ht="13.5" thickBot="1"/>
    <row r="69" spans="2:9" ht="15.75" thickBot="1">
      <c r="B69" s="359" t="s">
        <v>28</v>
      </c>
      <c r="C69" s="360"/>
      <c r="D69" s="360"/>
      <c r="E69" s="360"/>
      <c r="F69" s="360"/>
      <c r="G69" s="361"/>
      <c r="H69" s="45" t="s">
        <v>59</v>
      </c>
      <c r="I69" s="46" t="s">
        <v>60</v>
      </c>
    </row>
    <row r="70" spans="2:9" ht="15.75" thickBot="1">
      <c r="B70" s="359" t="s">
        <v>172</v>
      </c>
      <c r="C70" s="360"/>
      <c r="D70" s="360"/>
      <c r="E70" s="360"/>
      <c r="F70" s="360"/>
      <c r="G70" s="361"/>
      <c r="H70" s="140" t="s">
        <v>12</v>
      </c>
      <c r="I70" s="106" t="s">
        <v>173</v>
      </c>
    </row>
    <row r="71" spans="2:9" ht="15">
      <c r="B71" s="143" t="s">
        <v>159</v>
      </c>
      <c r="C71" s="143" t="s">
        <v>160</v>
      </c>
      <c r="D71" s="205" t="s">
        <v>61</v>
      </c>
      <c r="E71" s="206" t="s">
        <v>59</v>
      </c>
      <c r="F71" s="207" t="s">
        <v>62</v>
      </c>
      <c r="G71" s="206" t="s">
        <v>63</v>
      </c>
      <c r="H71" s="206" t="s">
        <v>60</v>
      </c>
      <c r="I71" s="208" t="s">
        <v>64</v>
      </c>
    </row>
    <row r="72" spans="2:9" ht="33.75">
      <c r="B72" s="123" t="s">
        <v>297</v>
      </c>
      <c r="C72" s="123" t="s">
        <v>174</v>
      </c>
      <c r="D72" s="222">
        <v>2.8860000000000001E-3</v>
      </c>
      <c r="E72" s="69" t="s">
        <v>194</v>
      </c>
      <c r="F72" s="169">
        <v>22.94</v>
      </c>
      <c r="G72" s="168" t="s">
        <v>289</v>
      </c>
      <c r="H72" s="167">
        <v>4460</v>
      </c>
      <c r="I72" s="210">
        <v>7.0000000000000007E-2</v>
      </c>
    </row>
    <row r="73" spans="2:9" ht="22.5">
      <c r="B73" s="123" t="s">
        <v>49</v>
      </c>
      <c r="C73" s="123" t="s">
        <v>165</v>
      </c>
      <c r="D73" s="222">
        <v>2.5000000000000001E-3</v>
      </c>
      <c r="E73" s="69" t="s">
        <v>13</v>
      </c>
      <c r="F73" s="169">
        <v>14.01</v>
      </c>
      <c r="G73" s="168" t="s">
        <v>171</v>
      </c>
      <c r="H73" s="167">
        <v>88253</v>
      </c>
      <c r="I73" s="210">
        <v>0.04</v>
      </c>
    </row>
    <row r="74" spans="2:9">
      <c r="B74" s="123" t="s">
        <v>50</v>
      </c>
      <c r="C74" s="123" t="s">
        <v>175</v>
      </c>
      <c r="D74" s="222">
        <v>2.5000000000000001E-3</v>
      </c>
      <c r="E74" s="69" t="s">
        <v>13</v>
      </c>
      <c r="F74" s="169">
        <v>22.24</v>
      </c>
      <c r="G74" s="168" t="s">
        <v>171</v>
      </c>
      <c r="H74" s="167">
        <v>88288</v>
      </c>
      <c r="I74" s="210">
        <v>0.06</v>
      </c>
    </row>
    <row r="75" spans="2:9">
      <c r="B75" s="123" t="s">
        <v>53</v>
      </c>
      <c r="C75" s="123" t="s">
        <v>74</v>
      </c>
      <c r="D75" s="222">
        <v>7.4999999999999997E-3</v>
      </c>
      <c r="E75" s="69" t="s">
        <v>13</v>
      </c>
      <c r="F75" s="169">
        <v>22.58</v>
      </c>
      <c r="G75" s="168" t="s">
        <v>171</v>
      </c>
      <c r="H75" s="167">
        <v>88316</v>
      </c>
      <c r="I75" s="210">
        <v>0.17</v>
      </c>
    </row>
    <row r="76" spans="2:9" ht="22.5">
      <c r="B76" s="123" t="s">
        <v>90</v>
      </c>
      <c r="C76" s="123" t="s">
        <v>301</v>
      </c>
      <c r="D76" s="222">
        <v>2E-3</v>
      </c>
      <c r="E76" s="69" t="s">
        <v>13</v>
      </c>
      <c r="F76" s="169">
        <v>23.04</v>
      </c>
      <c r="G76" s="168" t="s">
        <v>171</v>
      </c>
      <c r="H76" s="167">
        <v>90775</v>
      </c>
      <c r="I76" s="210">
        <v>0.05</v>
      </c>
    </row>
    <row r="77" spans="2:9" ht="33.75">
      <c r="B77" s="123" t="s">
        <v>116</v>
      </c>
      <c r="C77" s="123" t="s">
        <v>176</v>
      </c>
      <c r="D77" s="222">
        <v>1E-3</v>
      </c>
      <c r="E77" s="69" t="s">
        <v>15</v>
      </c>
      <c r="F77" s="169">
        <v>83.22</v>
      </c>
      <c r="G77" s="168" t="s">
        <v>171</v>
      </c>
      <c r="H77" s="167">
        <v>92145</v>
      </c>
      <c r="I77" s="210">
        <v>0.08</v>
      </c>
    </row>
    <row r="78" spans="2:9" ht="15">
      <c r="B78" s="300"/>
      <c r="C78" s="300"/>
      <c r="D78" s="211"/>
      <c r="E78" s="212"/>
      <c r="F78" s="213"/>
      <c r="G78" s="212"/>
      <c r="H78" s="214" t="s">
        <v>10</v>
      </c>
      <c r="I78" s="221">
        <v>0.47000000000000003</v>
      </c>
    </row>
    <row r="79" spans="2:9" ht="13.5" thickBot="1">
      <c r="B79" s="161"/>
      <c r="C79" s="161"/>
      <c r="D79" s="161"/>
      <c r="E79" s="161"/>
      <c r="F79" s="216"/>
      <c r="G79" s="161"/>
      <c r="H79" s="161"/>
      <c r="I79" s="216"/>
    </row>
    <row r="80" spans="2:9" ht="15.75" thickBot="1">
      <c r="B80" s="359" t="s">
        <v>28</v>
      </c>
      <c r="C80" s="360"/>
      <c r="D80" s="360"/>
      <c r="E80" s="360"/>
      <c r="F80" s="360"/>
      <c r="G80" s="361"/>
      <c r="H80" s="45" t="s">
        <v>59</v>
      </c>
      <c r="I80" s="46" t="s">
        <v>60</v>
      </c>
    </row>
    <row r="81" spans="1:9" ht="15.75" thickBot="1">
      <c r="B81" s="359" t="s">
        <v>198</v>
      </c>
      <c r="C81" s="360"/>
      <c r="D81" s="360"/>
      <c r="E81" s="360"/>
      <c r="F81" s="360"/>
      <c r="G81" s="361"/>
      <c r="H81" s="140" t="s">
        <v>2</v>
      </c>
      <c r="I81" s="106" t="s">
        <v>199</v>
      </c>
    </row>
    <row r="82" spans="1:9" ht="15">
      <c r="B82" s="143" t="s">
        <v>159</v>
      </c>
      <c r="C82" s="143" t="s">
        <v>160</v>
      </c>
      <c r="D82" s="205" t="s">
        <v>61</v>
      </c>
      <c r="E82" s="206" t="s">
        <v>59</v>
      </c>
      <c r="F82" s="207" t="s">
        <v>62</v>
      </c>
      <c r="G82" s="206" t="s">
        <v>63</v>
      </c>
      <c r="H82" s="206" t="s">
        <v>60</v>
      </c>
      <c r="I82" s="208" t="s">
        <v>64</v>
      </c>
    </row>
    <row r="83" spans="1:9" ht="22.5">
      <c r="B83" s="123" t="s">
        <v>92</v>
      </c>
      <c r="C83" s="123" t="s">
        <v>200</v>
      </c>
      <c r="D83" s="220">
        <v>45</v>
      </c>
      <c r="E83" s="69" t="s">
        <v>13</v>
      </c>
      <c r="F83" s="169">
        <v>132.52000000000001</v>
      </c>
      <c r="G83" s="168" t="s">
        <v>171</v>
      </c>
      <c r="H83" s="166">
        <v>90778</v>
      </c>
      <c r="I83" s="169">
        <v>5963.4</v>
      </c>
    </row>
    <row r="84" spans="1:9" ht="22.5" customHeight="1">
      <c r="B84" s="123" t="s">
        <v>93</v>
      </c>
      <c r="C84" s="123" t="s">
        <v>201</v>
      </c>
      <c r="D84" s="220">
        <v>90</v>
      </c>
      <c r="E84" s="69" t="s">
        <v>13</v>
      </c>
      <c r="F84" s="169">
        <v>62.98</v>
      </c>
      <c r="G84" s="168" t="s">
        <v>171</v>
      </c>
      <c r="H84" s="166">
        <v>90780</v>
      </c>
      <c r="I84" s="169">
        <v>5668.2</v>
      </c>
    </row>
    <row r="85" spans="1:9" ht="22.5" customHeight="1">
      <c r="B85" s="123" t="s">
        <v>91</v>
      </c>
      <c r="C85" s="123" t="s">
        <v>202</v>
      </c>
      <c r="D85" s="220">
        <v>195</v>
      </c>
      <c r="E85" s="69" t="s">
        <v>13</v>
      </c>
      <c r="F85" s="169">
        <v>38.700000000000003</v>
      </c>
      <c r="G85" s="168" t="s">
        <v>171</v>
      </c>
      <c r="H85" s="166">
        <v>90776</v>
      </c>
      <c r="I85" s="169">
        <v>7546.5</v>
      </c>
    </row>
    <row r="86" spans="1:9" ht="15">
      <c r="B86" s="300"/>
      <c r="C86" s="300"/>
      <c r="D86" s="211"/>
      <c r="E86" s="212"/>
      <c r="F86" s="213"/>
      <c r="G86" s="212"/>
      <c r="H86" s="214" t="s">
        <v>10</v>
      </c>
      <c r="I86" s="221">
        <v>19178.099999999999</v>
      </c>
    </row>
    <row r="87" spans="1:9" ht="13.5" thickBot="1">
      <c r="B87" s="161"/>
      <c r="C87" s="161"/>
      <c r="D87" s="161"/>
      <c r="E87" s="161"/>
      <c r="F87" s="216"/>
      <c r="G87" s="161"/>
      <c r="H87" s="161"/>
      <c r="I87" s="217"/>
    </row>
    <row r="88" spans="1:9" ht="15.75" thickBot="1">
      <c r="B88" s="359" t="s">
        <v>28</v>
      </c>
      <c r="C88" s="360"/>
      <c r="D88" s="360"/>
      <c r="E88" s="360"/>
      <c r="F88" s="360"/>
      <c r="G88" s="361"/>
      <c r="H88" s="45" t="s">
        <v>59</v>
      </c>
      <c r="I88" s="46" t="s">
        <v>60</v>
      </c>
    </row>
    <row r="89" spans="1:9" ht="30.75" customHeight="1" thickBot="1">
      <c r="B89" s="359" t="s">
        <v>352</v>
      </c>
      <c r="C89" s="360"/>
      <c r="D89" s="360"/>
      <c r="E89" s="360"/>
      <c r="F89" s="360"/>
      <c r="G89" s="361"/>
      <c r="H89" s="140" t="s">
        <v>2</v>
      </c>
      <c r="I89" s="106" t="s">
        <v>203</v>
      </c>
    </row>
    <row r="90" spans="1:9" ht="15">
      <c r="B90" s="143" t="s">
        <v>159</v>
      </c>
      <c r="C90" s="143" t="s">
        <v>160</v>
      </c>
      <c r="D90" s="205" t="s">
        <v>61</v>
      </c>
      <c r="E90" s="206" t="s">
        <v>59</v>
      </c>
      <c r="F90" s="207" t="s">
        <v>62</v>
      </c>
      <c r="G90" s="206" t="s">
        <v>63</v>
      </c>
      <c r="H90" s="206" t="s">
        <v>60</v>
      </c>
      <c r="I90" s="208" t="s">
        <v>64</v>
      </c>
    </row>
    <row r="91" spans="1:9" ht="56.25">
      <c r="B91" s="123" t="s">
        <v>115</v>
      </c>
      <c r="C91" s="123" t="s">
        <v>206</v>
      </c>
      <c r="D91" s="220">
        <v>12.066667000000001</v>
      </c>
      <c r="E91" s="69" t="s">
        <v>15</v>
      </c>
      <c r="F91" s="169">
        <v>235.75</v>
      </c>
      <c r="G91" s="168" t="s">
        <v>171</v>
      </c>
      <c r="H91" s="166">
        <v>91634</v>
      </c>
      <c r="I91" s="169">
        <v>2844.72</v>
      </c>
    </row>
    <row r="92" spans="1:9" ht="56.25">
      <c r="B92" s="123" t="s">
        <v>121</v>
      </c>
      <c r="C92" s="123" t="s">
        <v>207</v>
      </c>
      <c r="D92" s="220">
        <v>2</v>
      </c>
      <c r="E92" s="69" t="s">
        <v>18</v>
      </c>
      <c r="F92" s="169">
        <v>67.8</v>
      </c>
      <c r="G92" s="168" t="s">
        <v>171</v>
      </c>
      <c r="H92" s="166">
        <v>91635</v>
      </c>
      <c r="I92" s="169">
        <v>135.6</v>
      </c>
    </row>
    <row r="93" spans="1:9" ht="15">
      <c r="B93" s="300"/>
      <c r="C93" s="300"/>
      <c r="D93" s="211"/>
      <c r="E93" s="212"/>
      <c r="F93" s="213"/>
      <c r="G93" s="212"/>
      <c r="H93" s="214" t="s">
        <v>10</v>
      </c>
      <c r="I93" s="221">
        <v>2980.3199999999997</v>
      </c>
    </row>
    <row r="94" spans="1:9" ht="15.75" thickBot="1">
      <c r="B94" s="301"/>
      <c r="C94" s="301"/>
      <c r="D94" s="228"/>
      <c r="E94" s="229"/>
      <c r="F94" s="230"/>
      <c r="G94" s="229"/>
      <c r="H94" s="231"/>
      <c r="I94" s="232"/>
    </row>
    <row r="95" spans="1:9" ht="15.75" thickBot="1">
      <c r="A95" s="299"/>
      <c r="B95" s="359" t="s">
        <v>28</v>
      </c>
      <c r="C95" s="360"/>
      <c r="D95" s="360"/>
      <c r="E95" s="360"/>
      <c r="F95" s="360"/>
      <c r="G95" s="361"/>
      <c r="H95" s="45" t="s">
        <v>59</v>
      </c>
      <c r="I95" s="46" t="s">
        <v>60</v>
      </c>
    </row>
    <row r="96" spans="1:9" ht="29.25" customHeight="1" thickBot="1">
      <c r="A96" s="299"/>
      <c r="B96" s="359" t="s">
        <v>343</v>
      </c>
      <c r="C96" s="360"/>
      <c r="D96" s="360"/>
      <c r="E96" s="360"/>
      <c r="F96" s="360"/>
      <c r="G96" s="361"/>
      <c r="H96" s="140" t="s">
        <v>2</v>
      </c>
      <c r="I96" s="106" t="s">
        <v>268</v>
      </c>
    </row>
    <row r="97" spans="2:9" ht="13.5" customHeight="1">
      <c r="B97" s="143" t="s">
        <v>159</v>
      </c>
      <c r="C97" s="143" t="s">
        <v>160</v>
      </c>
      <c r="D97" s="205" t="s">
        <v>61</v>
      </c>
      <c r="E97" s="206" t="s">
        <v>59</v>
      </c>
      <c r="F97" s="207" t="s">
        <v>62</v>
      </c>
      <c r="G97" s="206" t="s">
        <v>63</v>
      </c>
      <c r="H97" s="206" t="s">
        <v>60</v>
      </c>
      <c r="I97" s="208" t="s">
        <v>64</v>
      </c>
    </row>
    <row r="98" spans="2:9" ht="33.75">
      <c r="B98" s="123" t="s">
        <v>300</v>
      </c>
      <c r="C98" s="123" t="s">
        <v>102</v>
      </c>
      <c r="D98" s="222">
        <v>8</v>
      </c>
      <c r="E98" s="69" t="s">
        <v>193</v>
      </c>
      <c r="F98" s="169">
        <v>0.66</v>
      </c>
      <c r="G98" s="168" t="s">
        <v>289</v>
      </c>
      <c r="H98" s="166">
        <v>13246</v>
      </c>
      <c r="I98" s="169">
        <v>5.28</v>
      </c>
    </row>
    <row r="99" spans="2:9" ht="22.5">
      <c r="B99" s="123" t="s">
        <v>296</v>
      </c>
      <c r="C99" s="123" t="s">
        <v>103</v>
      </c>
      <c r="D99" s="224">
        <v>0.39250000000000002</v>
      </c>
      <c r="E99" s="69" t="s">
        <v>192</v>
      </c>
      <c r="F99" s="169">
        <v>577.5</v>
      </c>
      <c r="G99" s="168" t="s">
        <v>289</v>
      </c>
      <c r="H99" s="166">
        <v>34723</v>
      </c>
      <c r="I99" s="169">
        <v>226.67</v>
      </c>
    </row>
    <row r="100" spans="2:9" ht="22.5">
      <c r="B100" s="123" t="s">
        <v>299</v>
      </c>
      <c r="C100" s="123" t="s">
        <v>104</v>
      </c>
      <c r="D100" s="224">
        <v>0.7</v>
      </c>
      <c r="E100" s="69" t="s">
        <v>194</v>
      </c>
      <c r="F100" s="169">
        <v>16.010000000000002</v>
      </c>
      <c r="G100" s="168" t="s">
        <v>289</v>
      </c>
      <c r="H100" s="166">
        <v>565</v>
      </c>
      <c r="I100" s="169">
        <v>11.21</v>
      </c>
    </row>
    <row r="101" spans="2:9">
      <c r="B101" s="123" t="s">
        <v>53</v>
      </c>
      <c r="C101" s="123" t="s">
        <v>105</v>
      </c>
      <c r="D101" s="222">
        <v>1.5</v>
      </c>
      <c r="E101" s="69" t="s">
        <v>13</v>
      </c>
      <c r="F101" s="169">
        <v>22.58</v>
      </c>
      <c r="G101" s="168" t="s">
        <v>171</v>
      </c>
      <c r="H101" s="166">
        <v>88316</v>
      </c>
      <c r="I101" s="169">
        <v>33.869999999999997</v>
      </c>
    </row>
    <row r="102" spans="2:9">
      <c r="B102" s="123" t="s">
        <v>52</v>
      </c>
      <c r="C102" s="123" t="s">
        <v>106</v>
      </c>
      <c r="D102" s="222">
        <v>0.5</v>
      </c>
      <c r="E102" s="69" t="s">
        <v>13</v>
      </c>
      <c r="F102" s="169">
        <v>30.58</v>
      </c>
      <c r="G102" s="168" t="s">
        <v>171</v>
      </c>
      <c r="H102" s="166">
        <v>88315</v>
      </c>
      <c r="I102" s="169">
        <v>15.29</v>
      </c>
    </row>
    <row r="103" spans="2:9" ht="22.5">
      <c r="B103" s="123" t="s">
        <v>298</v>
      </c>
      <c r="C103" s="123" t="s">
        <v>267</v>
      </c>
      <c r="D103" s="224">
        <v>3.7</v>
      </c>
      <c r="E103" s="69" t="s">
        <v>194</v>
      </c>
      <c r="F103" s="169">
        <v>67.3</v>
      </c>
      <c r="G103" s="168" t="s">
        <v>289</v>
      </c>
      <c r="H103" s="166">
        <v>7696</v>
      </c>
      <c r="I103" s="169">
        <v>249.01</v>
      </c>
    </row>
    <row r="104" spans="2:9" ht="33.75">
      <c r="B104" s="123" t="s">
        <v>263</v>
      </c>
      <c r="C104" s="123" t="s">
        <v>107</v>
      </c>
      <c r="D104" s="224">
        <v>5.3999999999999999E-2</v>
      </c>
      <c r="E104" s="69" t="s">
        <v>14</v>
      </c>
      <c r="F104" s="169">
        <v>488.18</v>
      </c>
      <c r="G104" s="168" t="s">
        <v>171</v>
      </c>
      <c r="H104" s="166">
        <v>94963</v>
      </c>
      <c r="I104" s="169">
        <v>26.36</v>
      </c>
    </row>
    <row r="105" spans="2:9" ht="15">
      <c r="B105" s="300"/>
      <c r="C105" s="300"/>
      <c r="D105" s="211"/>
      <c r="E105" s="212"/>
      <c r="F105" s="213"/>
      <c r="G105" s="212"/>
      <c r="H105" s="214" t="s">
        <v>10</v>
      </c>
      <c r="I105" s="221">
        <v>567.69000000000005</v>
      </c>
    </row>
    <row r="106" spans="2:9" ht="15.75" thickBot="1">
      <c r="B106" s="301"/>
      <c r="C106" s="301"/>
      <c r="D106" s="228"/>
      <c r="E106" s="229"/>
      <c r="F106" s="230"/>
      <c r="G106" s="229"/>
      <c r="H106" s="231"/>
      <c r="I106" s="232"/>
    </row>
    <row r="107" spans="2:9" ht="15.75" thickBot="1">
      <c r="B107" s="359" t="s">
        <v>28</v>
      </c>
      <c r="C107" s="360"/>
      <c r="D107" s="360"/>
      <c r="E107" s="360"/>
      <c r="F107" s="360"/>
      <c r="G107" s="361"/>
      <c r="H107" s="45" t="s">
        <v>59</v>
      </c>
      <c r="I107" s="46" t="s">
        <v>60</v>
      </c>
    </row>
    <row r="108" spans="2:9" ht="15.75" thickBot="1">
      <c r="B108" s="359" t="s">
        <v>286</v>
      </c>
      <c r="C108" s="360"/>
      <c r="D108" s="360"/>
      <c r="E108" s="360"/>
      <c r="F108" s="360"/>
      <c r="G108" s="361"/>
      <c r="H108" s="140" t="s">
        <v>12</v>
      </c>
      <c r="I108" s="106" t="s">
        <v>277</v>
      </c>
    </row>
    <row r="109" spans="2:9" ht="15">
      <c r="B109" s="143" t="s">
        <v>159</v>
      </c>
      <c r="C109" s="143" t="s">
        <v>160</v>
      </c>
      <c r="D109" s="205" t="s">
        <v>61</v>
      </c>
      <c r="E109" s="206" t="s">
        <v>59</v>
      </c>
      <c r="F109" s="207" t="s">
        <v>62</v>
      </c>
      <c r="G109" s="206" t="s">
        <v>63</v>
      </c>
      <c r="H109" s="206" t="s">
        <v>60</v>
      </c>
      <c r="I109" s="208" t="s">
        <v>64</v>
      </c>
    </row>
    <row r="110" spans="2:9" ht="33.75">
      <c r="B110" s="123" t="s">
        <v>111</v>
      </c>
      <c r="C110" s="123" t="s">
        <v>278</v>
      </c>
      <c r="D110" s="220">
        <v>2E-3</v>
      </c>
      <c r="E110" s="69" t="s">
        <v>15</v>
      </c>
      <c r="F110" s="169">
        <v>9.31</v>
      </c>
      <c r="G110" s="168" t="s">
        <v>171</v>
      </c>
      <c r="H110" s="166">
        <v>5839</v>
      </c>
      <c r="I110" s="169">
        <v>0.02</v>
      </c>
    </row>
    <row r="111" spans="2:9" ht="33.75">
      <c r="B111" s="123" t="s">
        <v>117</v>
      </c>
      <c r="C111" s="123" t="s">
        <v>279</v>
      </c>
      <c r="D111" s="220">
        <v>4.0000000000000001E-3</v>
      </c>
      <c r="E111" s="69" t="s">
        <v>18</v>
      </c>
      <c r="F111" s="169">
        <v>4.68</v>
      </c>
      <c r="G111" s="168" t="s">
        <v>171</v>
      </c>
      <c r="H111" s="166">
        <v>5841</v>
      </c>
      <c r="I111" s="169">
        <v>0.02</v>
      </c>
    </row>
    <row r="112" spans="2:9" ht="22.5">
      <c r="B112" s="123" t="s">
        <v>280</v>
      </c>
      <c r="C112" s="123" t="s">
        <v>281</v>
      </c>
      <c r="D112" s="220">
        <v>4.4999999999999999E-4</v>
      </c>
      <c r="E112" s="69" t="s">
        <v>16</v>
      </c>
      <c r="F112" s="169">
        <v>3862.95</v>
      </c>
      <c r="G112" s="168" t="s">
        <v>137</v>
      </c>
      <c r="H112" s="166" t="s">
        <v>276</v>
      </c>
      <c r="I112" s="169">
        <v>1.74</v>
      </c>
    </row>
    <row r="113" spans="2:9" ht="56.25">
      <c r="B113" s="123" t="s">
        <v>291</v>
      </c>
      <c r="C113" s="123" t="s">
        <v>285</v>
      </c>
      <c r="D113" s="220">
        <v>4.0000000000000002E-4</v>
      </c>
      <c r="E113" s="69" t="s">
        <v>15</v>
      </c>
      <c r="F113" s="169">
        <v>274.45999999999998</v>
      </c>
      <c r="G113" s="168" t="s">
        <v>171</v>
      </c>
      <c r="H113" s="166">
        <v>83362</v>
      </c>
      <c r="I113" s="169">
        <v>0.11</v>
      </c>
    </row>
    <row r="114" spans="2:9">
      <c r="B114" s="123" t="s">
        <v>53</v>
      </c>
      <c r="C114" s="123" t="s">
        <v>74</v>
      </c>
      <c r="D114" s="220">
        <v>5.4999999999999997E-3</v>
      </c>
      <c r="E114" s="69" t="s">
        <v>13</v>
      </c>
      <c r="F114" s="169">
        <v>22.58</v>
      </c>
      <c r="G114" s="168" t="s">
        <v>171</v>
      </c>
      <c r="H114" s="166">
        <v>88316</v>
      </c>
      <c r="I114" s="169">
        <v>0.12</v>
      </c>
    </row>
    <row r="115" spans="2:9" ht="22.5">
      <c r="B115" s="123" t="s">
        <v>113</v>
      </c>
      <c r="C115" s="123" t="s">
        <v>282</v>
      </c>
      <c r="D115" s="220">
        <v>1.6999999999999999E-3</v>
      </c>
      <c r="E115" s="69" t="s">
        <v>15</v>
      </c>
      <c r="F115" s="169">
        <v>129.59</v>
      </c>
      <c r="G115" s="168" t="s">
        <v>171</v>
      </c>
      <c r="H115" s="166">
        <v>89035</v>
      </c>
      <c r="I115" s="169">
        <v>0.22</v>
      </c>
    </row>
    <row r="116" spans="2:9" ht="22.5">
      <c r="B116" s="123" t="s">
        <v>119</v>
      </c>
      <c r="C116" s="123" t="s">
        <v>283</v>
      </c>
      <c r="D116" s="220">
        <v>3.8E-3</v>
      </c>
      <c r="E116" s="69" t="s">
        <v>18</v>
      </c>
      <c r="F116" s="169">
        <v>48.14</v>
      </c>
      <c r="G116" s="168" t="s">
        <v>171</v>
      </c>
      <c r="H116" s="166">
        <v>89036</v>
      </c>
      <c r="I116" s="169">
        <v>0.18</v>
      </c>
    </row>
    <row r="117" spans="2:9" ht="56.25">
      <c r="B117" s="123" t="s">
        <v>292</v>
      </c>
      <c r="C117" s="123" t="s">
        <v>284</v>
      </c>
      <c r="D117" s="220">
        <v>5.1000000000000004E-3</v>
      </c>
      <c r="E117" s="69" t="s">
        <v>18</v>
      </c>
      <c r="F117" s="169">
        <v>71.41</v>
      </c>
      <c r="G117" s="168" t="s">
        <v>171</v>
      </c>
      <c r="H117" s="166">
        <v>91486</v>
      </c>
      <c r="I117" s="169">
        <v>0.36</v>
      </c>
    </row>
    <row r="118" spans="2:9" ht="15">
      <c r="B118" s="300"/>
      <c r="C118" s="300"/>
      <c r="D118" s="211"/>
      <c r="E118" s="212"/>
      <c r="F118" s="213"/>
      <c r="G118" s="212"/>
      <c r="H118" s="214" t="s">
        <v>10</v>
      </c>
      <c r="I118" s="221">
        <v>2.77</v>
      </c>
    </row>
    <row r="119" spans="2:9" ht="15.75" thickBot="1">
      <c r="B119" s="301"/>
      <c r="C119" s="301"/>
      <c r="D119" s="228"/>
      <c r="E119" s="229"/>
      <c r="F119" s="230"/>
      <c r="G119" s="229"/>
      <c r="H119" s="231"/>
      <c r="I119" s="232"/>
    </row>
    <row r="120" spans="2:9" ht="15.75" thickBot="1">
      <c r="B120" s="359" t="s">
        <v>28</v>
      </c>
      <c r="C120" s="360"/>
      <c r="D120" s="360"/>
      <c r="E120" s="360"/>
      <c r="F120" s="360"/>
      <c r="G120" s="361"/>
      <c r="H120" s="45" t="s">
        <v>59</v>
      </c>
      <c r="I120" s="46" t="s">
        <v>60</v>
      </c>
    </row>
    <row r="121" spans="2:9" ht="15.75" thickBot="1">
      <c r="B121" s="359" t="s">
        <v>323</v>
      </c>
      <c r="C121" s="360"/>
      <c r="D121" s="360"/>
      <c r="E121" s="360"/>
      <c r="F121" s="360"/>
      <c r="G121" s="361"/>
      <c r="H121" s="140" t="s">
        <v>2</v>
      </c>
      <c r="I121" s="106" t="s">
        <v>288</v>
      </c>
    </row>
    <row r="122" spans="2:9" ht="15">
      <c r="B122" s="143" t="s">
        <v>159</v>
      </c>
      <c r="C122" s="143" t="s">
        <v>160</v>
      </c>
      <c r="D122" s="205" t="s">
        <v>61</v>
      </c>
      <c r="E122" s="206" t="s">
        <v>59</v>
      </c>
      <c r="F122" s="207" t="s">
        <v>62</v>
      </c>
      <c r="G122" s="206" t="s">
        <v>63</v>
      </c>
      <c r="H122" s="206" t="s">
        <v>60</v>
      </c>
      <c r="I122" s="208" t="s">
        <v>64</v>
      </c>
    </row>
    <row r="123" spans="2:9" ht="45">
      <c r="B123" s="123" t="s">
        <v>264</v>
      </c>
      <c r="C123" s="123" t="s">
        <v>325</v>
      </c>
      <c r="D123" s="220">
        <v>1.5249999999999999</v>
      </c>
      <c r="E123" s="69" t="s">
        <v>12</v>
      </c>
      <c r="F123" s="169">
        <v>70.8</v>
      </c>
      <c r="G123" s="168" t="s">
        <v>171</v>
      </c>
      <c r="H123" s="166">
        <v>101850</v>
      </c>
      <c r="I123" s="169">
        <v>107.97</v>
      </c>
    </row>
    <row r="124" spans="2:9" ht="33.75">
      <c r="B124" s="123" t="s">
        <v>197</v>
      </c>
      <c r="C124" s="123" t="s">
        <v>324</v>
      </c>
      <c r="D124" s="330">
        <v>0.64937999999999996</v>
      </c>
      <c r="E124" s="69" t="s">
        <v>14</v>
      </c>
      <c r="F124" s="169">
        <v>89.32</v>
      </c>
      <c r="G124" s="168" t="s">
        <v>171</v>
      </c>
      <c r="H124" s="31">
        <v>93358</v>
      </c>
      <c r="I124" s="169">
        <v>58</v>
      </c>
    </row>
    <row r="125" spans="2:9" ht="45">
      <c r="B125" s="123" t="s">
        <v>185</v>
      </c>
      <c r="C125" s="123" t="s">
        <v>186</v>
      </c>
      <c r="D125" s="330">
        <v>0.69</v>
      </c>
      <c r="E125" s="69" t="s">
        <v>12</v>
      </c>
      <c r="F125" s="169">
        <v>167.03</v>
      </c>
      <c r="G125" s="168" t="s">
        <v>171</v>
      </c>
      <c r="H125" s="31">
        <v>101159</v>
      </c>
      <c r="I125" s="169">
        <v>115.25</v>
      </c>
    </row>
    <row r="126" spans="2:9" ht="45">
      <c r="B126" s="123" t="s">
        <v>287</v>
      </c>
      <c r="C126" s="123" t="s">
        <v>45</v>
      </c>
      <c r="D126" s="330">
        <v>0.69</v>
      </c>
      <c r="E126" s="69" t="s">
        <v>12</v>
      </c>
      <c r="F126" s="169">
        <v>5.3</v>
      </c>
      <c r="G126" s="168" t="s">
        <v>171</v>
      </c>
      <c r="H126" s="31">
        <v>87878</v>
      </c>
      <c r="I126" s="169">
        <v>3.66</v>
      </c>
    </row>
    <row r="127" spans="2:9" ht="45">
      <c r="B127" s="123" t="s">
        <v>302</v>
      </c>
      <c r="C127" s="123" t="s">
        <v>46</v>
      </c>
      <c r="D127" s="330">
        <v>0.69</v>
      </c>
      <c r="E127" s="69" t="s">
        <v>12</v>
      </c>
      <c r="F127" s="169">
        <v>31.54</v>
      </c>
      <c r="G127" s="168" t="s">
        <v>171</v>
      </c>
      <c r="H127" s="31">
        <v>87545</v>
      </c>
      <c r="I127" s="169">
        <v>21.76</v>
      </c>
    </row>
    <row r="128" spans="2:9" ht="22.5">
      <c r="B128" s="123" t="s">
        <v>293</v>
      </c>
      <c r="C128" s="123" t="s">
        <v>47</v>
      </c>
      <c r="D128" s="330">
        <v>0.51600000000000001</v>
      </c>
      <c r="E128" s="69" t="s">
        <v>14</v>
      </c>
      <c r="F128" s="169">
        <v>27.26</v>
      </c>
      <c r="G128" s="168" t="s">
        <v>171</v>
      </c>
      <c r="H128" s="31">
        <v>93382</v>
      </c>
      <c r="I128" s="169">
        <v>14.07</v>
      </c>
    </row>
    <row r="129" spans="2:9" ht="22.5">
      <c r="B129" s="123" t="s">
        <v>158</v>
      </c>
      <c r="C129" s="123" t="s">
        <v>48</v>
      </c>
      <c r="D129" s="330">
        <v>1</v>
      </c>
      <c r="E129" s="69" t="s">
        <v>2</v>
      </c>
      <c r="F129" s="169">
        <v>152.07</v>
      </c>
      <c r="G129" s="168" t="s">
        <v>137</v>
      </c>
      <c r="H129" s="31" t="s">
        <v>26</v>
      </c>
      <c r="I129" s="169">
        <v>152.07</v>
      </c>
    </row>
    <row r="130" spans="2:9" ht="15">
      <c r="B130" s="300"/>
      <c r="C130" s="300"/>
      <c r="D130" s="211"/>
      <c r="E130" s="212"/>
      <c r="F130" s="213"/>
      <c r="G130" s="212"/>
      <c r="H130" s="214" t="s">
        <v>10</v>
      </c>
      <c r="I130" s="221">
        <v>472.78</v>
      </c>
    </row>
    <row r="131" spans="2:9" ht="15.75" thickBot="1">
      <c r="B131" s="301"/>
      <c r="C131" s="301"/>
      <c r="D131" s="228"/>
      <c r="E131" s="229"/>
      <c r="F131" s="230"/>
      <c r="G131" s="229"/>
      <c r="H131" s="231"/>
      <c r="I131" s="232"/>
    </row>
    <row r="132" spans="2:9" ht="15.75" thickBot="1">
      <c r="B132" s="359" t="s">
        <v>28</v>
      </c>
      <c r="C132" s="360"/>
      <c r="D132" s="360"/>
      <c r="E132" s="360"/>
      <c r="F132" s="360"/>
      <c r="G132" s="361"/>
      <c r="H132" s="45" t="s">
        <v>59</v>
      </c>
      <c r="I132" s="46" t="s">
        <v>60</v>
      </c>
    </row>
    <row r="133" spans="2:9" ht="31.5" customHeight="1" thickBot="1">
      <c r="B133" s="359" t="s">
        <v>327</v>
      </c>
      <c r="C133" s="360"/>
      <c r="D133" s="360"/>
      <c r="E133" s="360"/>
      <c r="F133" s="360"/>
      <c r="G133" s="361"/>
      <c r="H133" s="140" t="s">
        <v>12</v>
      </c>
      <c r="I133" s="106" t="s">
        <v>330</v>
      </c>
    </row>
    <row r="134" spans="2:9" ht="15">
      <c r="B134" s="143" t="s">
        <v>159</v>
      </c>
      <c r="C134" s="143" t="s">
        <v>160</v>
      </c>
      <c r="D134" s="205" t="s">
        <v>61</v>
      </c>
      <c r="E134" s="206" t="s">
        <v>59</v>
      </c>
      <c r="F134" s="207" t="s">
        <v>62</v>
      </c>
      <c r="G134" s="206" t="s">
        <v>63</v>
      </c>
      <c r="H134" s="206" t="s">
        <v>60</v>
      </c>
      <c r="I134" s="208" t="s">
        <v>64</v>
      </c>
    </row>
    <row r="135" spans="2:9" ht="56.25">
      <c r="B135" s="123" t="s">
        <v>112</v>
      </c>
      <c r="C135" s="123" t="s">
        <v>169</v>
      </c>
      <c r="D135" s="330">
        <v>1.611E-3</v>
      </c>
      <c r="E135" s="69" t="s">
        <v>15</v>
      </c>
      <c r="F135" s="169">
        <v>315.13</v>
      </c>
      <c r="G135" s="168" t="s">
        <v>171</v>
      </c>
      <c r="H135" s="31">
        <v>5901</v>
      </c>
      <c r="I135" s="169">
        <v>0.51</v>
      </c>
    </row>
    <row r="136" spans="2:9" ht="56.25">
      <c r="B136" s="123" t="s">
        <v>118</v>
      </c>
      <c r="C136" s="123" t="s">
        <v>170</v>
      </c>
      <c r="D136" s="330">
        <v>1.0740000000000001E-3</v>
      </c>
      <c r="E136" s="69" t="s">
        <v>18</v>
      </c>
      <c r="F136" s="169">
        <v>75.13</v>
      </c>
      <c r="G136" s="168" t="s">
        <v>171</v>
      </c>
      <c r="H136" s="31">
        <v>5903</v>
      </c>
      <c r="I136" s="169">
        <v>0.08</v>
      </c>
    </row>
    <row r="137" spans="2:9" ht="33.75">
      <c r="B137" s="123" t="s">
        <v>189</v>
      </c>
      <c r="C137" s="123" t="s">
        <v>331</v>
      </c>
      <c r="D137" s="330">
        <v>0.1</v>
      </c>
      <c r="E137" s="69" t="s">
        <v>17</v>
      </c>
      <c r="F137" s="169">
        <v>2.68</v>
      </c>
      <c r="G137" s="168" t="s">
        <v>171</v>
      </c>
      <c r="H137" s="31">
        <v>93589</v>
      </c>
      <c r="I137" s="169">
        <v>0.27</v>
      </c>
    </row>
    <row r="138" spans="2:9">
      <c r="B138" s="123" t="s">
        <v>53</v>
      </c>
      <c r="C138" s="123" t="s">
        <v>123</v>
      </c>
      <c r="D138" s="330">
        <v>0.05</v>
      </c>
      <c r="E138" s="69" t="s">
        <v>13</v>
      </c>
      <c r="F138" s="169">
        <v>22.58</v>
      </c>
      <c r="G138" s="168" t="s">
        <v>171</v>
      </c>
      <c r="H138" s="31">
        <v>88316</v>
      </c>
      <c r="I138" s="169">
        <v>1.1299999999999999</v>
      </c>
    </row>
    <row r="139" spans="2:9" ht="33.75">
      <c r="B139" s="123" t="s">
        <v>100</v>
      </c>
      <c r="C139" s="123" t="s">
        <v>328</v>
      </c>
      <c r="D139" s="330">
        <v>7.0000000000000001E-3</v>
      </c>
      <c r="E139" s="69" t="s">
        <v>15</v>
      </c>
      <c r="F139" s="169">
        <v>150.28</v>
      </c>
      <c r="G139" s="168" t="s">
        <v>171</v>
      </c>
      <c r="H139" s="31">
        <v>96158</v>
      </c>
      <c r="I139" s="169">
        <v>1.05</v>
      </c>
    </row>
    <row r="140" spans="2:9" ht="33.75">
      <c r="B140" s="123" t="s">
        <v>101</v>
      </c>
      <c r="C140" s="123" t="s">
        <v>328</v>
      </c>
      <c r="D140" s="330">
        <v>8.9999999999999998E-4</v>
      </c>
      <c r="E140" s="69" t="s">
        <v>18</v>
      </c>
      <c r="F140" s="169">
        <v>70.84</v>
      </c>
      <c r="G140" s="168" t="s">
        <v>171</v>
      </c>
      <c r="H140" s="31">
        <v>96156</v>
      </c>
      <c r="I140" s="169">
        <v>0.06</v>
      </c>
    </row>
    <row r="141" spans="2:9" ht="33.75">
      <c r="B141" s="123" t="s">
        <v>114</v>
      </c>
      <c r="C141" s="123" t="s">
        <v>329</v>
      </c>
      <c r="D141" s="330">
        <v>2E-3</v>
      </c>
      <c r="E141" s="69" t="s">
        <v>15</v>
      </c>
      <c r="F141" s="169">
        <v>137.38999999999999</v>
      </c>
      <c r="G141" s="168" t="s">
        <v>171</v>
      </c>
      <c r="H141" s="31">
        <v>90692</v>
      </c>
      <c r="I141" s="169">
        <v>0.27</v>
      </c>
    </row>
    <row r="142" spans="2:9" ht="33.75">
      <c r="B142" s="123" t="s">
        <v>120</v>
      </c>
      <c r="C142" s="123" t="s">
        <v>329</v>
      </c>
      <c r="D142" s="330">
        <v>1E-3</v>
      </c>
      <c r="E142" s="69" t="s">
        <v>18</v>
      </c>
      <c r="F142" s="169">
        <v>64.569999999999993</v>
      </c>
      <c r="G142" s="168" t="s">
        <v>171</v>
      </c>
      <c r="H142" s="31">
        <v>90693</v>
      </c>
      <c r="I142" s="169">
        <v>0.06</v>
      </c>
    </row>
    <row r="143" spans="2:9" ht="15">
      <c r="B143" s="300"/>
      <c r="C143" s="300"/>
      <c r="D143" s="211"/>
      <c r="E143" s="212"/>
      <c r="F143" s="213"/>
      <c r="G143" s="212"/>
      <c r="H143" s="214" t="s">
        <v>10</v>
      </c>
      <c r="I143" s="221">
        <v>3.43</v>
      </c>
    </row>
    <row r="144" spans="2:9" ht="13.5" thickBot="1">
      <c r="B144" s="161"/>
      <c r="C144" s="161"/>
      <c r="D144" s="161"/>
      <c r="E144" s="161"/>
      <c r="F144" s="216"/>
      <c r="G144" s="161"/>
      <c r="H144" s="161"/>
      <c r="I144" s="217"/>
    </row>
    <row r="145" spans="2:9" ht="15.75" thickBot="1">
      <c r="B145" s="359" t="s">
        <v>28</v>
      </c>
      <c r="C145" s="360"/>
      <c r="D145" s="360"/>
      <c r="E145" s="360"/>
      <c r="F145" s="360"/>
      <c r="G145" s="361"/>
      <c r="H145" s="45" t="s">
        <v>59</v>
      </c>
      <c r="I145" s="46" t="s">
        <v>60</v>
      </c>
    </row>
    <row r="146" spans="2:9" ht="31.5" customHeight="1" thickBot="1">
      <c r="B146" s="359" t="s">
        <v>345</v>
      </c>
      <c r="C146" s="360"/>
      <c r="D146" s="360"/>
      <c r="E146" s="360"/>
      <c r="F146" s="360"/>
      <c r="G146" s="361"/>
      <c r="H146" s="140" t="s">
        <v>2</v>
      </c>
      <c r="I146" s="106" t="s">
        <v>344</v>
      </c>
    </row>
    <row r="147" spans="2:9" ht="15">
      <c r="B147" s="143" t="s">
        <v>159</v>
      </c>
      <c r="C147" s="143" t="s">
        <v>160</v>
      </c>
      <c r="D147" s="205" t="s">
        <v>61</v>
      </c>
      <c r="E147" s="206" t="s">
        <v>59</v>
      </c>
      <c r="F147" s="207" t="s">
        <v>62</v>
      </c>
      <c r="G147" s="206" t="s">
        <v>63</v>
      </c>
      <c r="H147" s="206" t="s">
        <v>60</v>
      </c>
      <c r="I147" s="208" t="s">
        <v>64</v>
      </c>
    </row>
    <row r="148" spans="2:9" ht="33.75">
      <c r="B148" s="123" t="s">
        <v>300</v>
      </c>
      <c r="C148" s="123" t="s">
        <v>102</v>
      </c>
      <c r="D148" s="334">
        <v>8</v>
      </c>
      <c r="E148" s="69" t="s">
        <v>193</v>
      </c>
      <c r="F148" s="169">
        <v>0.66</v>
      </c>
      <c r="G148" s="168" t="s">
        <v>289</v>
      </c>
      <c r="H148" s="332">
        <v>13246</v>
      </c>
      <c r="I148" s="169">
        <v>5.28</v>
      </c>
    </row>
    <row r="149" spans="2:9" ht="22.5">
      <c r="B149" s="123" t="s">
        <v>296</v>
      </c>
      <c r="C149" s="123" t="s">
        <v>103</v>
      </c>
      <c r="D149" s="334">
        <v>0.39250000000000002</v>
      </c>
      <c r="E149" s="69" t="s">
        <v>192</v>
      </c>
      <c r="F149" s="169">
        <v>577.5</v>
      </c>
      <c r="G149" s="168" t="s">
        <v>289</v>
      </c>
      <c r="H149" s="332">
        <v>34723</v>
      </c>
      <c r="I149" s="169">
        <v>226.67</v>
      </c>
    </row>
    <row r="150" spans="2:9" ht="22.5">
      <c r="B150" s="123" t="s">
        <v>299</v>
      </c>
      <c r="C150" s="123" t="s">
        <v>104</v>
      </c>
      <c r="D150" s="334">
        <v>0.7</v>
      </c>
      <c r="E150" s="69" t="s">
        <v>194</v>
      </c>
      <c r="F150" s="169">
        <v>16.010000000000002</v>
      </c>
      <c r="G150" s="168" t="s">
        <v>289</v>
      </c>
      <c r="H150" s="332">
        <v>565</v>
      </c>
      <c r="I150" s="169">
        <v>11.21</v>
      </c>
    </row>
    <row r="151" spans="2:9">
      <c r="B151" s="123" t="s">
        <v>53</v>
      </c>
      <c r="C151" s="123" t="s">
        <v>105</v>
      </c>
      <c r="D151" s="334">
        <v>1.55</v>
      </c>
      <c r="E151" s="69" t="s">
        <v>13</v>
      </c>
      <c r="F151" s="169">
        <v>22.58</v>
      </c>
      <c r="G151" s="168" t="s">
        <v>171</v>
      </c>
      <c r="H151" s="333">
        <v>88316</v>
      </c>
      <c r="I151" s="169">
        <v>35</v>
      </c>
    </row>
    <row r="152" spans="2:9">
      <c r="B152" s="123" t="s">
        <v>52</v>
      </c>
      <c r="C152" s="123" t="s">
        <v>106</v>
      </c>
      <c r="D152" s="334">
        <v>0.55000000000000004</v>
      </c>
      <c r="E152" s="69" t="s">
        <v>13</v>
      </c>
      <c r="F152" s="169">
        <v>30.58</v>
      </c>
      <c r="G152" s="168" t="s">
        <v>171</v>
      </c>
      <c r="H152" s="332">
        <v>88315</v>
      </c>
      <c r="I152" s="169">
        <v>16.82</v>
      </c>
    </row>
    <row r="153" spans="2:9" ht="22.5">
      <c r="B153" s="123" t="s">
        <v>298</v>
      </c>
      <c r="C153" s="123" t="s">
        <v>265</v>
      </c>
      <c r="D153" s="334">
        <v>3.05</v>
      </c>
      <c r="E153" s="69" t="s">
        <v>194</v>
      </c>
      <c r="F153" s="169">
        <v>67.3</v>
      </c>
      <c r="G153" s="168" t="s">
        <v>289</v>
      </c>
      <c r="H153" s="332">
        <v>7696</v>
      </c>
      <c r="I153" s="169">
        <v>205.27</v>
      </c>
    </row>
    <row r="154" spans="2:9" ht="33.75">
      <c r="B154" s="123" t="s">
        <v>263</v>
      </c>
      <c r="C154" s="123" t="s">
        <v>107</v>
      </c>
      <c r="D154" s="334">
        <v>5.3999999999999999E-2</v>
      </c>
      <c r="E154" s="69" t="s">
        <v>14</v>
      </c>
      <c r="F154" s="169">
        <v>488.18</v>
      </c>
      <c r="G154" s="168" t="s">
        <v>171</v>
      </c>
      <c r="H154" s="332">
        <v>94963</v>
      </c>
      <c r="I154" s="169">
        <v>26.36</v>
      </c>
    </row>
    <row r="155" spans="2:9" ht="15">
      <c r="B155" s="300"/>
      <c r="C155" s="300"/>
      <c r="D155" s="211"/>
      <c r="E155" s="212"/>
      <c r="F155" s="213"/>
      <c r="G155" s="212"/>
      <c r="H155" s="214" t="s">
        <v>10</v>
      </c>
      <c r="I155" s="221">
        <v>526.61</v>
      </c>
    </row>
    <row r="156" spans="2:9">
      <c r="B156" s="161"/>
      <c r="C156" s="161"/>
      <c r="D156" s="161"/>
      <c r="E156" s="161"/>
      <c r="F156" s="216"/>
      <c r="G156" s="161"/>
      <c r="H156" s="161"/>
      <c r="I156" s="217"/>
    </row>
    <row r="157" spans="2:9">
      <c r="B157" s="161"/>
      <c r="C157" s="161"/>
      <c r="D157" s="161"/>
      <c r="E157" s="161"/>
      <c r="F157" s="216"/>
      <c r="G157" s="161"/>
      <c r="H157" s="161"/>
      <c r="I157" s="217"/>
    </row>
    <row r="158" spans="2:9">
      <c r="B158" s="161"/>
      <c r="C158" s="161"/>
      <c r="D158" s="161"/>
      <c r="E158" s="161"/>
      <c r="F158" s="216"/>
      <c r="G158" s="161"/>
      <c r="H158" s="161"/>
      <c r="I158" s="217"/>
    </row>
    <row r="159" spans="2:9" ht="15">
      <c r="B159" s="301"/>
      <c r="C159" s="301"/>
      <c r="D159" s="228"/>
      <c r="E159" s="229"/>
      <c r="F159" s="230"/>
      <c r="G159" s="229"/>
      <c r="H159" s="231"/>
      <c r="I159" s="232"/>
    </row>
    <row r="160" spans="2:9">
      <c r="B160" s="304"/>
      <c r="C160" s="304"/>
      <c r="D160" s="245"/>
      <c r="E160" s="246"/>
      <c r="F160" s="247"/>
      <c r="I160" s="218"/>
    </row>
    <row r="161" spans="2:9">
      <c r="B161" s="302"/>
      <c r="C161" s="302"/>
      <c r="I161" s="218"/>
    </row>
    <row r="162" spans="2:9">
      <c r="G162" s="248"/>
      <c r="H162" s="248"/>
      <c r="I162" s="248"/>
    </row>
    <row r="163" spans="2:9" ht="40.5" customHeight="1">
      <c r="B163" s="113"/>
      <c r="C163" s="122"/>
      <c r="G163" s="341" t="str">
        <f>BDI!B38</f>
        <v>MARCOS SOUZA DE BRITO</v>
      </c>
      <c r="H163" s="341"/>
      <c r="I163" s="341"/>
    </row>
    <row r="164" spans="2:9" ht="40.5" customHeight="1">
      <c r="B164" s="385"/>
      <c r="C164" s="122"/>
      <c r="G164" s="341" t="str">
        <f>BDI!B39</f>
        <v>CPF Nº 093.727.726-66</v>
      </c>
      <c r="H164" s="341"/>
      <c r="I164" s="341"/>
    </row>
    <row r="165" spans="2:9" ht="7.5" customHeight="1"/>
    <row r="166" spans="2:9">
      <c r="G166" s="386" t="str">
        <f>BDI!B41</f>
        <v>Agrolândia-SC, 28 de agosto de 2024</v>
      </c>
      <c r="H166" s="355"/>
      <c r="I166" s="355"/>
    </row>
  </sheetData>
  <mergeCells count="33">
    <mergeCell ref="G164:I164"/>
    <mergeCell ref="B96:G96"/>
    <mergeCell ref="B69:G69"/>
    <mergeCell ref="B70:G70"/>
    <mergeCell ref="B95:G95"/>
    <mergeCell ref="B57:G57"/>
    <mergeCell ref="B58:G58"/>
    <mergeCell ref="B2:I2"/>
    <mergeCell ref="B3:I3"/>
    <mergeCell ref="B4:G4"/>
    <mergeCell ref="B5:G5"/>
    <mergeCell ref="B38:G38"/>
    <mergeCell ref="B39:G39"/>
    <mergeCell ref="B14:G14"/>
    <mergeCell ref="B15:G15"/>
    <mergeCell ref="B26:G26"/>
    <mergeCell ref="B27:G27"/>
    <mergeCell ref="G166:I166"/>
    <mergeCell ref="B50:G50"/>
    <mergeCell ref="B51:G51"/>
    <mergeCell ref="G163:I163"/>
    <mergeCell ref="B81:G81"/>
    <mergeCell ref="B88:G88"/>
    <mergeCell ref="B89:G89"/>
    <mergeCell ref="B80:G80"/>
    <mergeCell ref="B120:G120"/>
    <mergeCell ref="B121:G121"/>
    <mergeCell ref="B132:G132"/>
    <mergeCell ref="B133:G133"/>
    <mergeCell ref="B145:G145"/>
    <mergeCell ref="B146:G146"/>
    <mergeCell ref="B107:G107"/>
    <mergeCell ref="B108:G108"/>
  </mergeCells>
  <printOptions horizontalCentered="1"/>
  <pageMargins left="0.51181102362204722" right="0.51181102362204722" top="1.2204724409448819" bottom="0.78740157480314965" header="0.31496062992125984" footer="0.31496062992125984"/>
  <pageSetup paperSize="9" scale="79" orientation="landscape" r:id="rId1"/>
  <rowBreaks count="7" manualBreakCount="7">
    <brk id="25" min="1" max="8" man="1"/>
    <brk id="49" min="1" max="8" man="1"/>
    <brk id="79" min="1" max="8" man="1"/>
    <brk id="94" min="1" max="8" man="1"/>
    <brk id="119" min="1" max="8" man="1"/>
    <brk id="131" min="1" max="8" man="1"/>
    <brk id="144" min="1" max="8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0FE68-C4B9-4B27-B849-D2AD3BF48258}">
  <sheetPr>
    <tabColor theme="9" tint="0.39997558519241921"/>
  </sheetPr>
  <dimension ref="A2:L50"/>
  <sheetViews>
    <sheetView view="pageBreakPreview" zoomScaleNormal="100" zoomScaleSheetLayoutView="100" workbookViewId="0">
      <selection activeCell="J51" sqref="J51"/>
    </sheetView>
  </sheetViews>
  <sheetFormatPr defaultRowHeight="12.75"/>
  <cols>
    <col min="1" max="1" width="6.42578125" style="12" customWidth="1"/>
    <col min="2" max="2" width="6.28515625" style="18" customWidth="1"/>
    <col min="3" max="3" width="23.28515625" style="18" customWidth="1"/>
    <col min="4" max="4" width="35.5703125" style="18" customWidth="1"/>
    <col min="5" max="6" width="11.5703125" style="18" customWidth="1"/>
    <col min="7" max="7" width="12.28515625" style="18" customWidth="1"/>
    <col min="8" max="8" width="7.28515625" style="18" customWidth="1"/>
    <col min="9" max="9" width="11.140625" style="38" customWidth="1"/>
    <col min="10" max="10" width="12.140625" style="18" customWidth="1"/>
    <col min="11" max="11" width="9.85546875" style="18" customWidth="1"/>
    <col min="12" max="12" width="14.85546875" style="38" customWidth="1"/>
    <col min="13" max="16384" width="9.140625" style="18"/>
  </cols>
  <sheetData>
    <row r="2" spans="2:12" ht="16.5"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</row>
    <row r="3" spans="2:12" ht="13.5" thickBot="1"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</row>
    <row r="4" spans="2:12" ht="15.75" thickBot="1">
      <c r="B4" s="359" t="s">
        <v>28</v>
      </c>
      <c r="C4" s="360"/>
      <c r="D4" s="360"/>
      <c r="E4" s="360"/>
      <c r="F4" s="360"/>
      <c r="G4" s="360"/>
      <c r="H4" s="360"/>
      <c r="I4" s="360"/>
      <c r="J4" s="361"/>
      <c r="K4" s="45" t="s">
        <v>59</v>
      </c>
      <c r="L4" s="46" t="s">
        <v>60</v>
      </c>
    </row>
    <row r="5" spans="2:12" ht="15.75" thickBot="1">
      <c r="B5" s="368" t="s">
        <v>253</v>
      </c>
      <c r="C5" s="369"/>
      <c r="D5" s="369"/>
      <c r="E5" s="369"/>
      <c r="F5" s="369"/>
      <c r="G5" s="369"/>
      <c r="H5" s="369"/>
      <c r="I5" s="369"/>
      <c r="J5" s="370"/>
      <c r="K5" s="140" t="s">
        <v>2</v>
      </c>
      <c r="L5" s="106" t="s">
        <v>204</v>
      </c>
    </row>
    <row r="6" spans="2:12" ht="60">
      <c r="B6" s="143" t="s">
        <v>221</v>
      </c>
      <c r="C6" s="146" t="s">
        <v>222</v>
      </c>
      <c r="D6" s="146" t="s">
        <v>226</v>
      </c>
      <c r="E6" s="146" t="s">
        <v>223</v>
      </c>
      <c r="F6" s="146" t="s">
        <v>224</v>
      </c>
      <c r="G6" s="146" t="s">
        <v>225</v>
      </c>
      <c r="H6" s="147" t="s">
        <v>59</v>
      </c>
      <c r="I6" s="148" t="s">
        <v>62</v>
      </c>
      <c r="J6" s="147" t="s">
        <v>63</v>
      </c>
      <c r="K6" s="147" t="s">
        <v>60</v>
      </c>
      <c r="L6" s="149" t="s">
        <v>64</v>
      </c>
    </row>
    <row r="7" spans="2:12" ht="15">
      <c r="B7" s="144">
        <v>1</v>
      </c>
      <c r="C7" s="145" t="s">
        <v>227</v>
      </c>
      <c r="D7" s="155"/>
      <c r="E7" s="155"/>
      <c r="F7" s="155"/>
      <c r="G7" s="155"/>
      <c r="H7" s="156"/>
      <c r="I7" s="157"/>
      <c r="J7" s="156"/>
      <c r="K7" s="156"/>
      <c r="L7" s="158"/>
    </row>
    <row r="8" spans="2:12" ht="22.5">
      <c r="B8" s="39" t="s">
        <v>228</v>
      </c>
      <c r="C8" s="150" t="s">
        <v>241</v>
      </c>
      <c r="D8" s="150" t="s">
        <v>255</v>
      </c>
      <c r="E8" s="339">
        <v>49.7</v>
      </c>
      <c r="F8" s="159">
        <v>99.4</v>
      </c>
      <c r="G8" s="151">
        <v>1.6566669999999999</v>
      </c>
      <c r="H8" s="141" t="s">
        <v>15</v>
      </c>
      <c r="I8" s="152">
        <v>385.26</v>
      </c>
      <c r="J8" s="153" t="s">
        <v>256</v>
      </c>
      <c r="K8" s="154" t="s">
        <v>254</v>
      </c>
      <c r="L8" s="152">
        <v>638.25</v>
      </c>
    </row>
    <row r="9" spans="2:12" ht="22.5">
      <c r="B9" s="39" t="s">
        <v>229</v>
      </c>
      <c r="C9" s="44" t="s">
        <v>242</v>
      </c>
      <c r="D9" s="44" t="s">
        <v>255</v>
      </c>
      <c r="E9" s="159">
        <v>49.7</v>
      </c>
      <c r="F9" s="159">
        <v>99.4</v>
      </c>
      <c r="G9" s="151">
        <v>1.6566669999999999</v>
      </c>
      <c r="H9" s="142" t="s">
        <v>15</v>
      </c>
      <c r="I9" s="42">
        <v>385.26</v>
      </c>
      <c r="J9" s="43" t="s">
        <v>256</v>
      </c>
      <c r="K9" s="154" t="s">
        <v>254</v>
      </c>
      <c r="L9" s="42">
        <v>638.25</v>
      </c>
    </row>
    <row r="10" spans="2:12" ht="22.5">
      <c r="B10" s="39" t="s">
        <v>230</v>
      </c>
      <c r="C10" s="44" t="s">
        <v>243</v>
      </c>
      <c r="D10" s="44" t="s">
        <v>255</v>
      </c>
      <c r="E10" s="159">
        <v>49.7</v>
      </c>
      <c r="F10" s="159">
        <v>99.4</v>
      </c>
      <c r="G10" s="151">
        <v>1.6566669999999999</v>
      </c>
      <c r="H10" s="142" t="s">
        <v>15</v>
      </c>
      <c r="I10" s="42">
        <v>385.26</v>
      </c>
      <c r="J10" s="43" t="s">
        <v>256</v>
      </c>
      <c r="K10" s="154" t="s">
        <v>254</v>
      </c>
      <c r="L10" s="42">
        <v>638.25</v>
      </c>
    </row>
    <row r="11" spans="2:12" ht="22.5">
      <c r="B11" s="39" t="s">
        <v>231</v>
      </c>
      <c r="C11" s="44" t="s">
        <v>244</v>
      </c>
      <c r="D11" s="44" t="s">
        <v>255</v>
      </c>
      <c r="E11" s="159">
        <v>49.7</v>
      </c>
      <c r="F11" s="159">
        <v>99.4</v>
      </c>
      <c r="G11" s="151">
        <v>1.6566669999999999</v>
      </c>
      <c r="H11" s="142" t="s">
        <v>15</v>
      </c>
      <c r="I11" s="42">
        <v>385.26</v>
      </c>
      <c r="J11" s="43" t="s">
        <v>256</v>
      </c>
      <c r="K11" s="154" t="s">
        <v>254</v>
      </c>
      <c r="L11" s="42">
        <v>638.25</v>
      </c>
    </row>
    <row r="12" spans="2:12" ht="22.5">
      <c r="B12" s="39" t="s">
        <v>232</v>
      </c>
      <c r="C12" s="44" t="s">
        <v>245</v>
      </c>
      <c r="D12" s="44" t="s">
        <v>255</v>
      </c>
      <c r="E12" s="159">
        <v>49.7</v>
      </c>
      <c r="F12" s="159">
        <v>99.4</v>
      </c>
      <c r="G12" s="151">
        <v>1.6566669999999999</v>
      </c>
      <c r="H12" s="142" t="s">
        <v>15</v>
      </c>
      <c r="I12" s="42">
        <v>385.26</v>
      </c>
      <c r="J12" s="43" t="s">
        <v>256</v>
      </c>
      <c r="K12" s="154" t="s">
        <v>254</v>
      </c>
      <c r="L12" s="42">
        <v>638.25</v>
      </c>
    </row>
    <row r="13" spans="2:12" ht="22.5">
      <c r="B13" s="39" t="s">
        <v>233</v>
      </c>
      <c r="C13" s="44" t="s">
        <v>246</v>
      </c>
      <c r="D13" s="44" t="s">
        <v>255</v>
      </c>
      <c r="E13" s="159">
        <v>49.7</v>
      </c>
      <c r="F13" s="159">
        <v>99.4</v>
      </c>
      <c r="G13" s="151">
        <v>1.6566669999999999</v>
      </c>
      <c r="H13" s="142" t="s">
        <v>15</v>
      </c>
      <c r="I13" s="42">
        <v>385.26</v>
      </c>
      <c r="J13" s="43" t="s">
        <v>256</v>
      </c>
      <c r="K13" s="154" t="s">
        <v>254</v>
      </c>
      <c r="L13" s="42">
        <v>638.25</v>
      </c>
    </row>
    <row r="14" spans="2:12" ht="22.5">
      <c r="B14" s="39" t="s">
        <v>234</v>
      </c>
      <c r="C14" s="44" t="s">
        <v>247</v>
      </c>
      <c r="D14" s="44" t="s">
        <v>255</v>
      </c>
      <c r="E14" s="159">
        <v>49.7</v>
      </c>
      <c r="F14" s="159">
        <v>99.4</v>
      </c>
      <c r="G14" s="151">
        <v>1.6566669999999999</v>
      </c>
      <c r="H14" s="142" t="s">
        <v>15</v>
      </c>
      <c r="I14" s="42">
        <v>385.26</v>
      </c>
      <c r="J14" s="43" t="s">
        <v>256</v>
      </c>
      <c r="K14" s="154" t="s">
        <v>254</v>
      </c>
      <c r="L14" s="42">
        <v>638.25</v>
      </c>
    </row>
    <row r="15" spans="2:12" ht="22.5">
      <c r="B15" s="39" t="s">
        <v>235</v>
      </c>
      <c r="C15" s="44" t="s">
        <v>248</v>
      </c>
      <c r="D15" s="44" t="s">
        <v>255</v>
      </c>
      <c r="E15" s="159">
        <v>49.7</v>
      </c>
      <c r="F15" s="159">
        <v>99.4</v>
      </c>
      <c r="G15" s="151">
        <v>1.6566669999999999</v>
      </c>
      <c r="H15" s="142" t="s">
        <v>15</v>
      </c>
      <c r="I15" s="42">
        <v>385.26</v>
      </c>
      <c r="J15" s="43" t="s">
        <v>256</v>
      </c>
      <c r="K15" s="154" t="s">
        <v>254</v>
      </c>
      <c r="L15" s="42">
        <v>638.25</v>
      </c>
    </row>
    <row r="16" spans="2:12" ht="15">
      <c r="B16" s="144">
        <v>2</v>
      </c>
      <c r="C16" s="145" t="s">
        <v>240</v>
      </c>
      <c r="D16" s="155"/>
      <c r="E16" s="155"/>
      <c r="F16" s="155"/>
      <c r="G16" s="155"/>
      <c r="H16" s="156"/>
      <c r="I16" s="157"/>
      <c r="J16" s="156"/>
      <c r="K16" s="156"/>
      <c r="L16" s="158"/>
    </row>
    <row r="17" spans="2:12" ht="24.75" customHeight="1">
      <c r="B17" s="39" t="s">
        <v>236</v>
      </c>
      <c r="C17" s="44" t="s">
        <v>249</v>
      </c>
      <c r="D17" s="44" t="s">
        <v>258</v>
      </c>
      <c r="E17" s="159">
        <v>49.7</v>
      </c>
      <c r="F17" s="159">
        <v>49.7</v>
      </c>
      <c r="G17" s="151">
        <v>0.82833299999999999</v>
      </c>
      <c r="H17" s="142" t="s">
        <v>15</v>
      </c>
      <c r="I17" s="42">
        <v>261.24</v>
      </c>
      <c r="J17" s="43" t="s">
        <v>256</v>
      </c>
      <c r="K17" s="31" t="s">
        <v>257</v>
      </c>
      <c r="L17" s="42">
        <v>216.39</v>
      </c>
    </row>
    <row r="18" spans="2:12" ht="22.5">
      <c r="B18" s="39" t="s">
        <v>237</v>
      </c>
      <c r="C18" s="44" t="s">
        <v>250</v>
      </c>
      <c r="D18" s="44" t="s">
        <v>304</v>
      </c>
      <c r="E18" s="159">
        <v>49.7</v>
      </c>
      <c r="F18" s="159">
        <v>49.7</v>
      </c>
      <c r="G18" s="151">
        <v>0.82833299999999999</v>
      </c>
      <c r="H18" s="142" t="s">
        <v>15</v>
      </c>
      <c r="I18" s="42">
        <v>286.89999999999998</v>
      </c>
      <c r="J18" s="43" t="s">
        <v>256</v>
      </c>
      <c r="K18" s="31" t="s">
        <v>303</v>
      </c>
      <c r="L18" s="42">
        <v>237.65</v>
      </c>
    </row>
    <row r="19" spans="2:12" ht="22.5">
      <c r="B19" s="39" t="s">
        <v>238</v>
      </c>
      <c r="C19" s="44" t="s">
        <v>251</v>
      </c>
      <c r="D19" s="44" t="s">
        <v>259</v>
      </c>
      <c r="E19" s="159">
        <v>49.7</v>
      </c>
      <c r="F19" s="159">
        <v>49.7</v>
      </c>
      <c r="G19" s="151">
        <v>0.82833299999999999</v>
      </c>
      <c r="H19" s="142" t="s">
        <v>15</v>
      </c>
      <c r="I19" s="42">
        <v>325.05</v>
      </c>
      <c r="J19" s="43" t="s">
        <v>256</v>
      </c>
      <c r="K19" s="31" t="s">
        <v>164</v>
      </c>
      <c r="L19" s="42">
        <v>269.25</v>
      </c>
    </row>
    <row r="20" spans="2:12" ht="24.75" customHeight="1">
      <c r="B20" s="39" t="s">
        <v>239</v>
      </c>
      <c r="C20" s="44" t="s">
        <v>252</v>
      </c>
      <c r="D20" s="44" t="s">
        <v>260</v>
      </c>
      <c r="E20" s="159">
        <v>49.7</v>
      </c>
      <c r="F20" s="159">
        <v>49.7</v>
      </c>
      <c r="G20" s="151">
        <v>0.82833299999999999</v>
      </c>
      <c r="H20" s="142" t="s">
        <v>15</v>
      </c>
      <c r="I20" s="42">
        <v>373.11</v>
      </c>
      <c r="J20" s="43" t="s">
        <v>256</v>
      </c>
      <c r="K20" s="31" t="s">
        <v>261</v>
      </c>
      <c r="L20" s="42">
        <v>309.06</v>
      </c>
    </row>
    <row r="21" spans="2:12" ht="15">
      <c r="B21" s="47"/>
      <c r="C21" s="47"/>
      <c r="D21" s="47"/>
      <c r="E21" s="47"/>
      <c r="F21" s="47"/>
      <c r="G21" s="48"/>
      <c r="H21" s="49"/>
      <c r="I21" s="50"/>
      <c r="J21" s="49"/>
      <c r="K21" s="51" t="s">
        <v>10</v>
      </c>
      <c r="L21" s="52">
        <v>6138.35</v>
      </c>
    </row>
    <row r="22" spans="2:12" ht="13.5" thickBot="1">
      <c r="B22" s="2"/>
      <c r="C22" s="2"/>
      <c r="D22" s="2"/>
      <c r="E22" s="2"/>
      <c r="F22" s="2"/>
      <c r="G22" s="2"/>
      <c r="H22" s="2"/>
      <c r="I22" s="40"/>
      <c r="J22" s="2"/>
      <c r="K22" s="2"/>
      <c r="L22" s="41"/>
    </row>
    <row r="23" spans="2:12" ht="15.75" thickBot="1">
      <c r="B23" s="359" t="s">
        <v>28</v>
      </c>
      <c r="C23" s="360"/>
      <c r="D23" s="360"/>
      <c r="E23" s="360"/>
      <c r="F23" s="360"/>
      <c r="G23" s="360"/>
      <c r="H23" s="360"/>
      <c r="I23" s="360"/>
      <c r="J23" s="361"/>
      <c r="K23" s="45" t="s">
        <v>59</v>
      </c>
      <c r="L23" s="46" t="s">
        <v>60</v>
      </c>
    </row>
    <row r="24" spans="2:12" ht="15.75" thickBot="1">
      <c r="B24" s="368" t="s">
        <v>262</v>
      </c>
      <c r="C24" s="369"/>
      <c r="D24" s="369"/>
      <c r="E24" s="369"/>
      <c r="F24" s="369"/>
      <c r="G24" s="369"/>
      <c r="H24" s="369"/>
      <c r="I24" s="369"/>
      <c r="J24" s="370"/>
      <c r="K24" s="140" t="s">
        <v>2</v>
      </c>
      <c r="L24" s="106" t="s">
        <v>205</v>
      </c>
    </row>
    <row r="25" spans="2:12" ht="60">
      <c r="B25" s="143" t="s">
        <v>221</v>
      </c>
      <c r="C25" s="146" t="s">
        <v>222</v>
      </c>
      <c r="D25" s="146" t="s">
        <v>226</v>
      </c>
      <c r="E25" s="146" t="s">
        <v>223</v>
      </c>
      <c r="F25" s="146" t="s">
        <v>224</v>
      </c>
      <c r="G25" s="146" t="s">
        <v>225</v>
      </c>
      <c r="H25" s="147" t="s">
        <v>59</v>
      </c>
      <c r="I25" s="148" t="s">
        <v>62</v>
      </c>
      <c r="J25" s="147" t="s">
        <v>63</v>
      </c>
      <c r="K25" s="147" t="s">
        <v>60</v>
      </c>
      <c r="L25" s="149" t="s">
        <v>64</v>
      </c>
    </row>
    <row r="26" spans="2:12" ht="15">
      <c r="B26" s="144">
        <v>1</v>
      </c>
      <c r="C26" s="145" t="s">
        <v>227</v>
      </c>
      <c r="D26" s="155"/>
      <c r="E26" s="155"/>
      <c r="F26" s="155"/>
      <c r="G26" s="155"/>
      <c r="H26" s="156"/>
      <c r="I26" s="157"/>
      <c r="J26" s="156"/>
      <c r="K26" s="156"/>
      <c r="L26" s="158"/>
    </row>
    <row r="27" spans="2:12" ht="22.5">
      <c r="B27" s="39" t="s">
        <v>228</v>
      </c>
      <c r="C27" s="150" t="s">
        <v>241</v>
      </c>
      <c r="D27" s="150" t="s">
        <v>255</v>
      </c>
      <c r="E27" s="339">
        <v>49.7</v>
      </c>
      <c r="F27" s="159">
        <v>99.4</v>
      </c>
      <c r="G27" s="151">
        <v>1.6566669999999999</v>
      </c>
      <c r="H27" s="141" t="s">
        <v>15</v>
      </c>
      <c r="I27" s="152">
        <v>385.26</v>
      </c>
      <c r="J27" s="153" t="s">
        <v>256</v>
      </c>
      <c r="K27" s="154" t="s">
        <v>254</v>
      </c>
      <c r="L27" s="152">
        <v>638.25</v>
      </c>
    </row>
    <row r="28" spans="2:12" ht="22.5">
      <c r="B28" s="39" t="s">
        <v>229</v>
      </c>
      <c r="C28" s="44" t="s">
        <v>242</v>
      </c>
      <c r="D28" s="44" t="s">
        <v>255</v>
      </c>
      <c r="E28" s="159">
        <v>49.7</v>
      </c>
      <c r="F28" s="159">
        <v>99.4</v>
      </c>
      <c r="G28" s="151">
        <v>1.6566669999999999</v>
      </c>
      <c r="H28" s="142" t="s">
        <v>15</v>
      </c>
      <c r="I28" s="42">
        <v>385.26</v>
      </c>
      <c r="J28" s="43" t="s">
        <v>256</v>
      </c>
      <c r="K28" s="154" t="s">
        <v>254</v>
      </c>
      <c r="L28" s="42">
        <v>638.25</v>
      </c>
    </row>
    <row r="29" spans="2:12" ht="22.5">
      <c r="B29" s="39" t="s">
        <v>230</v>
      </c>
      <c r="C29" s="44" t="s">
        <v>243</v>
      </c>
      <c r="D29" s="44" t="s">
        <v>255</v>
      </c>
      <c r="E29" s="159">
        <v>49.7</v>
      </c>
      <c r="F29" s="159">
        <v>99.4</v>
      </c>
      <c r="G29" s="151">
        <v>1.6566669999999999</v>
      </c>
      <c r="H29" s="142" t="s">
        <v>15</v>
      </c>
      <c r="I29" s="42">
        <v>385.26</v>
      </c>
      <c r="J29" s="43" t="s">
        <v>256</v>
      </c>
      <c r="K29" s="154" t="s">
        <v>254</v>
      </c>
      <c r="L29" s="42">
        <v>638.25</v>
      </c>
    </row>
    <row r="30" spans="2:12" ht="22.5">
      <c r="B30" s="39" t="s">
        <v>231</v>
      </c>
      <c r="C30" s="44" t="s">
        <v>244</v>
      </c>
      <c r="D30" s="44" t="s">
        <v>255</v>
      </c>
      <c r="E30" s="159">
        <v>49.7</v>
      </c>
      <c r="F30" s="159">
        <v>99.4</v>
      </c>
      <c r="G30" s="151">
        <v>1.6566669999999999</v>
      </c>
      <c r="H30" s="142" t="s">
        <v>15</v>
      </c>
      <c r="I30" s="42">
        <v>385.26</v>
      </c>
      <c r="J30" s="43" t="s">
        <v>256</v>
      </c>
      <c r="K30" s="154" t="s">
        <v>254</v>
      </c>
      <c r="L30" s="42">
        <v>638.25</v>
      </c>
    </row>
    <row r="31" spans="2:12" ht="22.5">
      <c r="B31" s="39" t="s">
        <v>232</v>
      </c>
      <c r="C31" s="44" t="s">
        <v>245</v>
      </c>
      <c r="D31" s="44" t="s">
        <v>255</v>
      </c>
      <c r="E31" s="159">
        <v>49.7</v>
      </c>
      <c r="F31" s="159">
        <v>99.4</v>
      </c>
      <c r="G31" s="151">
        <v>1.6566669999999999</v>
      </c>
      <c r="H31" s="142" t="s">
        <v>15</v>
      </c>
      <c r="I31" s="42">
        <v>385.26</v>
      </c>
      <c r="J31" s="43" t="s">
        <v>256</v>
      </c>
      <c r="K31" s="154" t="s">
        <v>254</v>
      </c>
      <c r="L31" s="42">
        <v>638.25</v>
      </c>
    </row>
    <row r="32" spans="2:12" ht="22.5">
      <c r="B32" s="39" t="s">
        <v>233</v>
      </c>
      <c r="C32" s="44" t="s">
        <v>246</v>
      </c>
      <c r="D32" s="44" t="s">
        <v>255</v>
      </c>
      <c r="E32" s="159">
        <v>49.7</v>
      </c>
      <c r="F32" s="159">
        <v>99.4</v>
      </c>
      <c r="G32" s="151">
        <v>1.6566669999999999</v>
      </c>
      <c r="H32" s="142" t="s">
        <v>15</v>
      </c>
      <c r="I32" s="42">
        <v>385.26</v>
      </c>
      <c r="J32" s="43" t="s">
        <v>256</v>
      </c>
      <c r="K32" s="154" t="s">
        <v>254</v>
      </c>
      <c r="L32" s="42">
        <v>638.25</v>
      </c>
    </row>
    <row r="33" spans="2:12" ht="22.5">
      <c r="B33" s="39" t="s">
        <v>234</v>
      </c>
      <c r="C33" s="44" t="s">
        <v>247</v>
      </c>
      <c r="D33" s="44" t="s">
        <v>255</v>
      </c>
      <c r="E33" s="159">
        <v>49.7</v>
      </c>
      <c r="F33" s="159">
        <v>99.4</v>
      </c>
      <c r="G33" s="151">
        <v>1.6566669999999999</v>
      </c>
      <c r="H33" s="142" t="s">
        <v>15</v>
      </c>
      <c r="I33" s="42">
        <v>385.26</v>
      </c>
      <c r="J33" s="43" t="s">
        <v>256</v>
      </c>
      <c r="K33" s="154" t="s">
        <v>254</v>
      </c>
      <c r="L33" s="42">
        <v>638.25</v>
      </c>
    </row>
    <row r="34" spans="2:12" ht="22.5">
      <c r="B34" s="39" t="s">
        <v>235</v>
      </c>
      <c r="C34" s="44" t="s">
        <v>248</v>
      </c>
      <c r="D34" s="44" t="s">
        <v>255</v>
      </c>
      <c r="E34" s="159">
        <v>49.7</v>
      </c>
      <c r="F34" s="159">
        <v>99.4</v>
      </c>
      <c r="G34" s="151">
        <v>1.6566669999999999</v>
      </c>
      <c r="H34" s="142" t="s">
        <v>15</v>
      </c>
      <c r="I34" s="42">
        <v>385.26</v>
      </c>
      <c r="J34" s="43" t="s">
        <v>256</v>
      </c>
      <c r="K34" s="154" t="s">
        <v>254</v>
      </c>
      <c r="L34" s="42">
        <v>638.25</v>
      </c>
    </row>
    <row r="35" spans="2:12" ht="15">
      <c r="B35" s="144">
        <v>2</v>
      </c>
      <c r="C35" s="145" t="s">
        <v>240</v>
      </c>
      <c r="D35" s="155"/>
      <c r="E35" s="155"/>
      <c r="F35" s="155"/>
      <c r="G35" s="155"/>
      <c r="H35" s="156"/>
      <c r="I35" s="157"/>
      <c r="J35" s="156"/>
      <c r="K35" s="156"/>
      <c r="L35" s="158"/>
    </row>
    <row r="36" spans="2:12" ht="24.75" customHeight="1">
      <c r="B36" s="39" t="s">
        <v>236</v>
      </c>
      <c r="C36" s="44" t="s">
        <v>249</v>
      </c>
      <c r="D36" s="44" t="s">
        <v>258</v>
      </c>
      <c r="E36" s="159">
        <v>49.7</v>
      </c>
      <c r="F36" s="159">
        <v>49.7</v>
      </c>
      <c r="G36" s="151">
        <v>0.82833299999999999</v>
      </c>
      <c r="H36" s="142" t="s">
        <v>15</v>
      </c>
      <c r="I36" s="42">
        <v>261.24</v>
      </c>
      <c r="J36" s="43" t="s">
        <v>256</v>
      </c>
      <c r="K36" s="31" t="s">
        <v>257</v>
      </c>
      <c r="L36" s="42">
        <v>216.39</v>
      </c>
    </row>
    <row r="37" spans="2:12" ht="22.5">
      <c r="B37" s="39" t="s">
        <v>237</v>
      </c>
      <c r="C37" s="44" t="s">
        <v>250</v>
      </c>
      <c r="D37" s="44" t="s">
        <v>304</v>
      </c>
      <c r="E37" s="159">
        <v>49.7</v>
      </c>
      <c r="F37" s="159">
        <v>49.7</v>
      </c>
      <c r="G37" s="151">
        <v>0.82833299999999999</v>
      </c>
      <c r="H37" s="142" t="s">
        <v>15</v>
      </c>
      <c r="I37" s="42">
        <v>286.89999999999998</v>
      </c>
      <c r="J37" s="43" t="s">
        <v>256</v>
      </c>
      <c r="K37" s="31" t="s">
        <v>303</v>
      </c>
      <c r="L37" s="42">
        <v>237.65</v>
      </c>
    </row>
    <row r="38" spans="2:12" ht="22.5">
      <c r="B38" s="39" t="s">
        <v>238</v>
      </c>
      <c r="C38" s="44" t="s">
        <v>251</v>
      </c>
      <c r="D38" s="44" t="s">
        <v>259</v>
      </c>
      <c r="E38" s="159">
        <v>49.7</v>
      </c>
      <c r="F38" s="159">
        <v>49.7</v>
      </c>
      <c r="G38" s="151">
        <v>0.82833299999999999</v>
      </c>
      <c r="H38" s="142" t="s">
        <v>15</v>
      </c>
      <c r="I38" s="42">
        <v>325.05</v>
      </c>
      <c r="J38" s="43" t="s">
        <v>256</v>
      </c>
      <c r="K38" s="31" t="s">
        <v>164</v>
      </c>
      <c r="L38" s="42">
        <v>269.25</v>
      </c>
    </row>
    <row r="39" spans="2:12" ht="24.75" customHeight="1">
      <c r="B39" s="39" t="s">
        <v>239</v>
      </c>
      <c r="C39" s="44" t="s">
        <v>252</v>
      </c>
      <c r="D39" s="44" t="s">
        <v>260</v>
      </c>
      <c r="E39" s="159">
        <v>49.7</v>
      </c>
      <c r="F39" s="159">
        <v>49.7</v>
      </c>
      <c r="G39" s="151">
        <v>0.82833299999999999</v>
      </c>
      <c r="H39" s="142" t="s">
        <v>15</v>
      </c>
      <c r="I39" s="42">
        <v>373.11</v>
      </c>
      <c r="J39" s="43" t="s">
        <v>256</v>
      </c>
      <c r="K39" s="31" t="s">
        <v>261</v>
      </c>
      <c r="L39" s="42">
        <v>309.06</v>
      </c>
    </row>
    <row r="40" spans="2:12" ht="15">
      <c r="B40" s="47"/>
      <c r="C40" s="47"/>
      <c r="D40" s="47"/>
      <c r="E40" s="47"/>
      <c r="F40" s="47"/>
      <c r="G40" s="48"/>
      <c r="H40" s="49"/>
      <c r="I40" s="50"/>
      <c r="J40" s="49"/>
      <c r="K40" s="51" t="s">
        <v>10</v>
      </c>
      <c r="L40" s="52">
        <v>6138.35</v>
      </c>
    </row>
    <row r="41" spans="2:12">
      <c r="B41" s="2"/>
      <c r="C41" s="2"/>
      <c r="D41" s="2"/>
      <c r="E41" s="2"/>
      <c r="F41" s="2"/>
      <c r="G41" s="2"/>
      <c r="H41" s="2"/>
      <c r="I41" s="40"/>
      <c r="J41" s="2"/>
      <c r="K41" s="2"/>
      <c r="L41" s="41"/>
    </row>
    <row r="42" spans="2:12">
      <c r="B42" s="2"/>
      <c r="C42" s="2"/>
      <c r="D42" s="2"/>
      <c r="E42" s="2"/>
      <c r="F42" s="2"/>
      <c r="G42" s="2"/>
      <c r="H42" s="2"/>
      <c r="I42" s="40"/>
      <c r="J42" s="2"/>
      <c r="K42" s="2"/>
      <c r="L42" s="41"/>
    </row>
    <row r="43" spans="2:12">
      <c r="B43" s="2"/>
      <c r="C43" s="2"/>
      <c r="D43" s="2"/>
      <c r="E43" s="2"/>
      <c r="F43" s="2"/>
      <c r="G43" s="2"/>
      <c r="H43" s="2"/>
      <c r="I43" s="40"/>
      <c r="J43" s="2"/>
      <c r="K43" s="2"/>
      <c r="L43" s="41"/>
    </row>
    <row r="44" spans="2:12">
      <c r="B44" s="108"/>
      <c r="C44" s="108"/>
      <c r="D44" s="108"/>
      <c r="E44" s="108"/>
      <c r="F44" s="108"/>
      <c r="G44" s="109"/>
      <c r="H44" s="110"/>
      <c r="I44" s="111"/>
      <c r="L44" s="18"/>
    </row>
    <row r="45" spans="2:12">
      <c r="B45" s="3"/>
      <c r="C45" s="3"/>
      <c r="D45" s="3"/>
      <c r="E45" s="3"/>
      <c r="F45" s="3"/>
      <c r="L45" s="18"/>
    </row>
    <row r="46" spans="2:12">
      <c r="J46" s="112"/>
      <c r="K46" s="112"/>
      <c r="L46" s="112"/>
    </row>
    <row r="47" spans="2:12" ht="40.5" customHeight="1">
      <c r="B47" s="365"/>
      <c r="C47" s="366"/>
      <c r="D47" s="367"/>
      <c r="E47" s="122"/>
      <c r="F47" s="122"/>
      <c r="J47" s="341" t="str">
        <f>composições!G163</f>
        <v>MARCOS SOUZA DE BRITO</v>
      </c>
      <c r="K47" s="341"/>
      <c r="L47" s="341"/>
    </row>
    <row r="48" spans="2:12" ht="40.5" customHeight="1">
      <c r="B48" s="387"/>
      <c r="C48" s="387"/>
      <c r="D48" s="387"/>
      <c r="E48" s="122"/>
      <c r="F48" s="122"/>
      <c r="J48" s="341" t="str">
        <f>composições!G164</f>
        <v>CPF Nº 093.727.726-66</v>
      </c>
      <c r="K48" s="341"/>
      <c r="L48" s="341"/>
    </row>
    <row r="50" spans="10:12">
      <c r="J50" s="388" t="str">
        <f>composições!G166</f>
        <v>Agrolândia-SC, 28 de agosto de 2024</v>
      </c>
      <c r="K50" s="364"/>
      <c r="L50" s="364"/>
    </row>
  </sheetData>
  <mergeCells count="10">
    <mergeCell ref="B2:L2"/>
    <mergeCell ref="B3:L3"/>
    <mergeCell ref="J48:L48"/>
    <mergeCell ref="J50:L50"/>
    <mergeCell ref="B47:D47"/>
    <mergeCell ref="B23:J23"/>
    <mergeCell ref="B24:J24"/>
    <mergeCell ref="B4:J4"/>
    <mergeCell ref="B5:J5"/>
    <mergeCell ref="J47:L47"/>
  </mergeCells>
  <printOptions horizontalCentered="1"/>
  <pageMargins left="0.51181102362204722" right="0.51181102362204722" top="1.2204724409448819" bottom="0.78740157480314965" header="0.31496062992125984" footer="0.31496062992125984"/>
  <pageSetup paperSize="9" scale="80" orientation="landscape" r:id="rId1"/>
  <rowBreaks count="1" manualBreakCount="1">
    <brk id="22" min="1" max="11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7">
    <tabColor theme="9" tint="0.39997558519241921"/>
  </sheetPr>
  <dimension ref="A1:O325"/>
  <sheetViews>
    <sheetView view="pageBreakPreview" zoomScaleNormal="100" zoomScaleSheetLayoutView="100" workbookViewId="0">
      <selection activeCell="J1" sqref="J1"/>
    </sheetView>
  </sheetViews>
  <sheetFormatPr defaultRowHeight="19.5" outlineLevelRow="2"/>
  <cols>
    <col min="1" max="1" width="6.140625" style="11" customWidth="1"/>
    <col min="2" max="2" width="35.7109375" style="11" customWidth="1"/>
    <col min="3" max="3" width="35.7109375" style="259" customWidth="1"/>
    <col min="4" max="4" width="27" style="259" customWidth="1"/>
    <col min="5" max="8" width="11" style="259" customWidth="1"/>
    <col min="9" max="9" width="11" style="282" customWidth="1"/>
    <col min="10" max="10" width="13.85546875" style="53" bestFit="1" customWidth="1"/>
    <col min="11" max="11" width="14.85546875" style="53" bestFit="1" customWidth="1"/>
    <col min="12" max="12" width="47" style="53" customWidth="1"/>
  </cols>
  <sheetData>
    <row r="1" spans="1:9" ht="24" customHeight="1">
      <c r="A1" s="280"/>
      <c r="B1" s="280"/>
      <c r="C1" s="258"/>
      <c r="D1" s="258"/>
      <c r="E1" s="258"/>
      <c r="F1" s="258"/>
      <c r="G1" s="258"/>
      <c r="H1" s="258"/>
      <c r="I1" s="281"/>
    </row>
    <row r="2" spans="1:9" ht="8.25" customHeight="1">
      <c r="A2" s="280"/>
      <c r="B2" s="280"/>
      <c r="C2" s="258"/>
      <c r="D2" s="258"/>
      <c r="E2" s="258"/>
      <c r="F2" s="258"/>
      <c r="G2" s="258"/>
      <c r="H2" s="258"/>
      <c r="I2" s="281"/>
    </row>
    <row r="3" spans="1:9" ht="9" customHeight="1" thickBot="1"/>
    <row r="4" spans="1:9" ht="20.25" thickBot="1">
      <c r="A4" s="289" t="s">
        <v>350</v>
      </c>
      <c r="B4" s="260" t="s">
        <v>198</v>
      </c>
      <c r="C4" s="260"/>
      <c r="D4" s="260"/>
      <c r="E4" s="260"/>
      <c r="F4" s="260"/>
      <c r="G4" s="260"/>
      <c r="H4" s="260"/>
      <c r="I4" s="283"/>
    </row>
    <row r="5" spans="1:9">
      <c r="A5" s="55" t="s">
        <v>0</v>
      </c>
      <c r="B5" s="55" t="s">
        <v>143</v>
      </c>
      <c r="C5" s="55" t="s">
        <v>144</v>
      </c>
      <c r="D5" s="56" t="s">
        <v>65</v>
      </c>
      <c r="E5" s="57"/>
      <c r="F5" s="57"/>
      <c r="G5" s="57"/>
      <c r="H5" s="57"/>
      <c r="I5" s="57" t="s">
        <v>19</v>
      </c>
    </row>
    <row r="6" spans="1:9" ht="34.5" outlineLevel="1" thickBot="1">
      <c r="A6" s="253" t="s">
        <v>228</v>
      </c>
      <c r="B6" s="255" t="s">
        <v>198</v>
      </c>
      <c r="C6" s="254" t="s">
        <v>209</v>
      </c>
      <c r="D6" s="59" t="s">
        <v>210</v>
      </c>
      <c r="E6" s="64"/>
      <c r="F6" s="65"/>
      <c r="G6" s="66"/>
      <c r="H6" s="66"/>
      <c r="I6" s="67">
        <v>1</v>
      </c>
    </row>
    <row r="7" spans="1:9" ht="20.25" thickBot="1">
      <c r="A7" s="289" t="s">
        <v>351</v>
      </c>
      <c r="B7" s="260" t="s">
        <v>208</v>
      </c>
      <c r="C7" s="260"/>
      <c r="D7" s="260"/>
      <c r="E7" s="260"/>
      <c r="F7" s="260"/>
      <c r="G7" s="260"/>
      <c r="H7" s="260"/>
      <c r="I7" s="283"/>
    </row>
    <row r="8" spans="1:9">
      <c r="A8" s="55" t="s">
        <v>0</v>
      </c>
      <c r="B8" s="55" t="s">
        <v>143</v>
      </c>
      <c r="C8" s="55" t="s">
        <v>144</v>
      </c>
      <c r="D8" s="56" t="s">
        <v>65</v>
      </c>
      <c r="E8" s="57"/>
      <c r="F8" s="57"/>
      <c r="G8" s="57"/>
      <c r="H8" s="57" t="s">
        <v>211</v>
      </c>
      <c r="I8" s="57" t="s">
        <v>19</v>
      </c>
    </row>
    <row r="9" spans="1:9" ht="67.5" outlineLevel="1">
      <c r="A9" s="253" t="s">
        <v>236</v>
      </c>
      <c r="B9" s="255" t="s">
        <v>352</v>
      </c>
      <c r="C9" s="254" t="s">
        <v>213</v>
      </c>
      <c r="D9" s="59" t="s">
        <v>214</v>
      </c>
      <c r="E9" s="64"/>
      <c r="F9" s="65"/>
      <c r="G9" s="66"/>
      <c r="H9" s="80"/>
      <c r="I9" s="67">
        <v>1</v>
      </c>
    </row>
    <row r="10" spans="1:9" ht="45.75" outlineLevel="1" thickBot="1">
      <c r="A10" s="253" t="s">
        <v>237</v>
      </c>
      <c r="B10" s="255" t="s">
        <v>295</v>
      </c>
      <c r="C10" s="254" t="s">
        <v>212</v>
      </c>
      <c r="D10" s="59" t="s">
        <v>215</v>
      </c>
      <c r="E10" s="64"/>
      <c r="F10" s="65"/>
      <c r="G10" s="80"/>
      <c r="H10" s="67">
        <v>3</v>
      </c>
      <c r="I10" s="58"/>
    </row>
    <row r="11" spans="1:9" ht="20.25" thickBot="1">
      <c r="A11" s="289" t="s">
        <v>353</v>
      </c>
      <c r="B11" s="260" t="s">
        <v>218</v>
      </c>
      <c r="C11" s="260"/>
      <c r="D11" s="260"/>
      <c r="E11" s="260"/>
      <c r="F11" s="260"/>
      <c r="G11" s="260"/>
      <c r="H11" s="260"/>
      <c r="I11" s="283"/>
    </row>
    <row r="12" spans="1:9">
      <c r="A12" s="55" t="s">
        <v>0</v>
      </c>
      <c r="B12" s="55" t="s">
        <v>143</v>
      </c>
      <c r="C12" s="55" t="s">
        <v>144</v>
      </c>
      <c r="D12" s="56" t="s">
        <v>65</v>
      </c>
      <c r="E12" s="57"/>
      <c r="F12" s="57"/>
      <c r="G12" s="57"/>
      <c r="H12" s="57"/>
      <c r="I12" s="57" t="s">
        <v>19</v>
      </c>
    </row>
    <row r="13" spans="1:9" ht="22.5" outlineLevel="1">
      <c r="A13" s="253" t="s">
        <v>354</v>
      </c>
      <c r="B13" s="255" t="s">
        <v>253</v>
      </c>
      <c r="C13" s="254" t="s">
        <v>219</v>
      </c>
      <c r="D13" s="59" t="s">
        <v>216</v>
      </c>
      <c r="E13" s="64"/>
      <c r="F13" s="65"/>
      <c r="G13" s="66"/>
      <c r="H13" s="66"/>
      <c r="I13" s="67">
        <v>1</v>
      </c>
    </row>
    <row r="14" spans="1:9" ht="23.25" outlineLevel="1" thickBot="1">
      <c r="A14" s="253" t="s">
        <v>355</v>
      </c>
      <c r="B14" s="255" t="s">
        <v>262</v>
      </c>
      <c r="C14" s="254" t="s">
        <v>220</v>
      </c>
      <c r="D14" s="59" t="s">
        <v>217</v>
      </c>
      <c r="E14" s="64"/>
      <c r="F14" s="65"/>
      <c r="G14" s="66"/>
      <c r="H14" s="66"/>
      <c r="I14" s="67">
        <v>1</v>
      </c>
    </row>
    <row r="15" spans="1:9" ht="20.25" thickBot="1">
      <c r="A15" s="289" t="s">
        <v>356</v>
      </c>
      <c r="B15" s="260" t="s">
        <v>94</v>
      </c>
      <c r="C15" s="260"/>
      <c r="D15" s="260"/>
      <c r="E15" s="260"/>
      <c r="F15" s="260"/>
      <c r="G15" s="260"/>
      <c r="H15" s="260"/>
      <c r="I15" s="283"/>
    </row>
    <row r="16" spans="1:9" ht="24">
      <c r="A16" s="55" t="s">
        <v>0</v>
      </c>
      <c r="B16" s="55" t="s">
        <v>143</v>
      </c>
      <c r="C16" s="55" t="s">
        <v>144</v>
      </c>
      <c r="D16" s="56" t="s">
        <v>65</v>
      </c>
      <c r="E16" s="57" t="s">
        <v>70</v>
      </c>
      <c r="F16" s="57" t="s">
        <v>306</v>
      </c>
      <c r="G16" s="57" t="s">
        <v>307</v>
      </c>
      <c r="H16" s="57" t="s">
        <v>308</v>
      </c>
      <c r="I16" s="57" t="s">
        <v>305</v>
      </c>
    </row>
    <row r="17" spans="1:15" ht="33.75" outlineLevel="1">
      <c r="A17" s="253" t="s">
        <v>357</v>
      </c>
      <c r="B17" s="255" t="s">
        <v>290</v>
      </c>
      <c r="C17" s="254" t="s">
        <v>56</v>
      </c>
      <c r="D17" s="59" t="s">
        <v>67</v>
      </c>
      <c r="E17" s="64"/>
      <c r="F17" s="65"/>
      <c r="G17" s="66"/>
      <c r="H17" s="67">
        <v>4.5</v>
      </c>
      <c r="I17" s="58"/>
    </row>
    <row r="18" spans="1:15" ht="33.75" outlineLevel="1">
      <c r="A18" s="253" t="s">
        <v>358</v>
      </c>
      <c r="B18" s="255" t="s">
        <v>290</v>
      </c>
      <c r="C18" s="254" t="s">
        <v>97</v>
      </c>
      <c r="D18" s="59" t="s">
        <v>98</v>
      </c>
      <c r="E18" s="64"/>
      <c r="F18" s="65"/>
      <c r="G18" s="66"/>
      <c r="H18" s="67">
        <v>1.2</v>
      </c>
      <c r="I18" s="58"/>
    </row>
    <row r="19" spans="1:15" ht="33.75" outlineLevel="1">
      <c r="A19" s="253" t="s">
        <v>359</v>
      </c>
      <c r="B19" s="255" t="s">
        <v>172</v>
      </c>
      <c r="C19" s="60" t="s">
        <v>55</v>
      </c>
      <c r="D19" s="61" t="s">
        <v>66</v>
      </c>
      <c r="E19" s="68"/>
      <c r="F19" s="65"/>
      <c r="G19" s="66"/>
      <c r="H19" s="81">
        <v>6303.1</v>
      </c>
      <c r="I19" s="58"/>
    </row>
    <row r="20" spans="1:15" ht="24" outlineLevel="1">
      <c r="A20" s="252"/>
      <c r="B20" s="252"/>
      <c r="C20" s="91"/>
      <c r="D20" s="91"/>
      <c r="E20" s="98" t="s">
        <v>70</v>
      </c>
      <c r="F20" s="98" t="s">
        <v>311</v>
      </c>
      <c r="G20" s="98" t="s">
        <v>310</v>
      </c>
      <c r="H20" s="98" t="s">
        <v>309</v>
      </c>
      <c r="I20" s="98" t="s">
        <v>305</v>
      </c>
      <c r="K20" s="54"/>
      <c r="L20" s="54"/>
      <c r="M20" s="32"/>
      <c r="N20" s="32"/>
      <c r="O20" s="32"/>
    </row>
    <row r="21" spans="1:15" ht="22.5" outlineLevel="1">
      <c r="A21" s="252" t="s">
        <v>360</v>
      </c>
      <c r="B21" s="255" t="s">
        <v>322</v>
      </c>
      <c r="C21" s="83" t="s">
        <v>321</v>
      </c>
      <c r="D21" s="91" t="s">
        <v>73</v>
      </c>
      <c r="E21" s="93"/>
      <c r="F21" s="67">
        <v>1134</v>
      </c>
      <c r="G21" s="94"/>
      <c r="H21" s="99">
        <v>0.03</v>
      </c>
      <c r="I21" s="256">
        <v>34.020000000000003</v>
      </c>
      <c r="K21" s="96"/>
      <c r="L21" s="96"/>
      <c r="M21" s="96"/>
      <c r="N21" s="96"/>
      <c r="O21" s="96"/>
    </row>
    <row r="22" spans="1:15" ht="24" outlineLevel="1">
      <c r="A22" s="252"/>
      <c r="B22" s="252"/>
      <c r="C22" s="97"/>
      <c r="D22" s="83"/>
      <c r="E22" s="98" t="s">
        <v>70</v>
      </c>
      <c r="F22" s="98" t="s">
        <v>312</v>
      </c>
      <c r="G22" s="98" t="s">
        <v>313</v>
      </c>
      <c r="H22" s="98"/>
      <c r="I22" s="98" t="s">
        <v>314</v>
      </c>
      <c r="K22" s="96"/>
      <c r="L22" s="96"/>
      <c r="M22" s="96"/>
      <c r="N22" s="96"/>
      <c r="O22" s="96"/>
    </row>
    <row r="23" spans="1:15" ht="34.5" outlineLevel="1" thickBot="1">
      <c r="A23" s="252" t="s">
        <v>361</v>
      </c>
      <c r="B23" s="255" t="s">
        <v>189</v>
      </c>
      <c r="C23" s="100" t="s">
        <v>362</v>
      </c>
      <c r="D23" s="82" t="s">
        <v>320</v>
      </c>
      <c r="E23" s="101">
        <v>1.5</v>
      </c>
      <c r="F23" s="93">
        <v>3</v>
      </c>
      <c r="G23" s="102">
        <v>34.020000000000003</v>
      </c>
      <c r="H23" s="99"/>
      <c r="I23" s="95">
        <v>153.09</v>
      </c>
      <c r="K23" s="96"/>
      <c r="L23" s="96"/>
      <c r="M23" s="96"/>
      <c r="N23" s="96"/>
      <c r="O23" s="96"/>
    </row>
    <row r="24" spans="1:15" ht="20.25" thickBot="1">
      <c r="A24" s="290" t="s">
        <v>363</v>
      </c>
      <c r="B24" s="261" t="s">
        <v>24</v>
      </c>
      <c r="C24" s="261"/>
      <c r="D24" s="260"/>
      <c r="E24" s="260"/>
      <c r="F24" s="260"/>
      <c r="G24" s="260"/>
      <c r="H24" s="260"/>
      <c r="I24" s="283"/>
    </row>
    <row r="25" spans="1:15" ht="24" outlineLevel="2">
      <c r="A25" s="55" t="s">
        <v>0</v>
      </c>
      <c r="B25" s="55" t="s">
        <v>143</v>
      </c>
      <c r="C25" s="55" t="s">
        <v>144</v>
      </c>
      <c r="D25" s="56" t="s">
        <v>65</v>
      </c>
      <c r="E25" s="57" t="s">
        <v>69</v>
      </c>
      <c r="F25" s="98"/>
      <c r="G25" s="57"/>
      <c r="H25" s="57"/>
      <c r="I25" s="57"/>
    </row>
    <row r="26" spans="1:15" s="11" customFormat="1" ht="58.5" outlineLevel="2" thickBot="1">
      <c r="A26" s="77" t="s">
        <v>364</v>
      </c>
      <c r="B26" s="126" t="s">
        <v>323</v>
      </c>
      <c r="C26" s="329" t="s">
        <v>326</v>
      </c>
      <c r="D26" s="63" t="s">
        <v>72</v>
      </c>
      <c r="E26" s="67">
        <v>18</v>
      </c>
      <c r="F26" s="77"/>
      <c r="G26" s="77"/>
      <c r="H26" s="77"/>
      <c r="I26" s="120"/>
      <c r="J26" s="53"/>
      <c r="K26" s="53"/>
      <c r="L26" s="53"/>
    </row>
    <row r="27" spans="1:15" ht="20.25" thickBot="1">
      <c r="A27" s="289" t="s">
        <v>365</v>
      </c>
      <c r="B27" s="260" t="s">
        <v>57</v>
      </c>
      <c r="C27" s="260"/>
      <c r="D27" s="260"/>
      <c r="E27" s="260"/>
      <c r="F27" s="263"/>
      <c r="G27" s="264"/>
      <c r="H27" s="265"/>
      <c r="I27" s="284"/>
    </row>
    <row r="28" spans="1:15" ht="19.5" customHeight="1" outlineLevel="1">
      <c r="A28" s="116" t="s">
        <v>366</v>
      </c>
      <c r="B28" s="272" t="s">
        <v>319</v>
      </c>
      <c r="C28" s="272"/>
      <c r="D28" s="272"/>
      <c r="E28" s="272"/>
      <c r="F28" s="272"/>
      <c r="G28" s="272"/>
      <c r="H28" s="272"/>
      <c r="I28" s="287"/>
    </row>
    <row r="29" spans="1:15" ht="36" outlineLevel="1">
      <c r="A29" s="55" t="s">
        <v>0</v>
      </c>
      <c r="B29" s="55" t="s">
        <v>143</v>
      </c>
      <c r="C29" s="55" t="s">
        <v>144</v>
      </c>
      <c r="D29" s="57" t="s">
        <v>65</v>
      </c>
      <c r="E29" s="98" t="s">
        <v>76</v>
      </c>
      <c r="F29" s="98" t="s">
        <v>78</v>
      </c>
      <c r="G29" s="98" t="s">
        <v>77</v>
      </c>
      <c r="H29" s="98" t="s">
        <v>68</v>
      </c>
      <c r="I29" s="117"/>
    </row>
    <row r="30" spans="1:15" ht="45" outlineLevel="1">
      <c r="A30" s="331" t="s">
        <v>367</v>
      </c>
      <c r="B30" s="126" t="s">
        <v>327</v>
      </c>
      <c r="C30" s="97" t="s">
        <v>316</v>
      </c>
      <c r="D30" s="91" t="s">
        <v>317</v>
      </c>
      <c r="E30" s="103">
        <v>6303.1</v>
      </c>
      <c r="F30" s="328"/>
      <c r="G30" s="94"/>
      <c r="H30" s="328"/>
      <c r="I30" s="94"/>
      <c r="K30" s="96"/>
      <c r="L30" s="96"/>
      <c r="M30" s="96"/>
      <c r="N30" s="96"/>
      <c r="O30" s="96"/>
    </row>
    <row r="31" spans="1:15" ht="33.75" outlineLevel="1">
      <c r="A31" s="252" t="s">
        <v>368</v>
      </c>
      <c r="B31" s="255" t="s">
        <v>286</v>
      </c>
      <c r="C31" s="274" t="s">
        <v>108</v>
      </c>
      <c r="D31" s="274" t="s">
        <v>75</v>
      </c>
      <c r="E31" s="95">
        <v>6303.1</v>
      </c>
      <c r="F31" s="273"/>
      <c r="G31" s="275"/>
      <c r="H31" s="275"/>
      <c r="I31" s="262"/>
    </row>
    <row r="32" spans="1:15" ht="56.25" outlineLevel="1">
      <c r="A32" s="252" t="s">
        <v>369</v>
      </c>
      <c r="B32" s="255" t="s">
        <v>168</v>
      </c>
      <c r="C32" s="257" t="s">
        <v>318</v>
      </c>
      <c r="D32" s="271" t="s">
        <v>271</v>
      </c>
      <c r="E32" s="104">
        <v>6303.1</v>
      </c>
      <c r="F32" s="105">
        <v>2.5548000000000002</v>
      </c>
      <c r="G32" s="129">
        <v>0.04</v>
      </c>
      <c r="H32" s="95">
        <v>252.12</v>
      </c>
      <c r="I32" s="102">
        <v>644.12</v>
      </c>
    </row>
    <row r="33" spans="1:9" ht="33.75" outlineLevel="1">
      <c r="A33" s="252" t="s">
        <v>371</v>
      </c>
      <c r="B33" s="255" t="s">
        <v>286</v>
      </c>
      <c r="C33" s="274" t="s">
        <v>108</v>
      </c>
      <c r="D33" s="274" t="s">
        <v>75</v>
      </c>
      <c r="E33" s="95">
        <v>6303.1</v>
      </c>
      <c r="F33" s="273"/>
      <c r="G33" s="275"/>
      <c r="H33" s="276"/>
      <c r="I33" s="270"/>
    </row>
    <row r="34" spans="1:9" ht="56.25" outlineLevel="1">
      <c r="A34" s="252" t="s">
        <v>372</v>
      </c>
      <c r="B34" s="255" t="s">
        <v>168</v>
      </c>
      <c r="C34" s="257" t="s">
        <v>272</v>
      </c>
      <c r="D34" s="271" t="s">
        <v>271</v>
      </c>
      <c r="E34" s="104">
        <v>6303.1</v>
      </c>
      <c r="F34" s="105">
        <v>2.5548000000000002</v>
      </c>
      <c r="G34" s="129">
        <v>0.04</v>
      </c>
      <c r="H34" s="95">
        <v>252.12</v>
      </c>
      <c r="I34" s="102">
        <v>644.12</v>
      </c>
    </row>
    <row r="35" spans="1:9" ht="24" outlineLevel="1">
      <c r="A35" s="252"/>
      <c r="B35" s="252"/>
      <c r="C35" s="83"/>
      <c r="D35" s="83"/>
      <c r="E35" s="98"/>
      <c r="F35" s="98" t="s">
        <v>190</v>
      </c>
      <c r="G35" s="98" t="s">
        <v>135</v>
      </c>
      <c r="H35" s="98"/>
      <c r="I35" s="98" t="s">
        <v>136</v>
      </c>
    </row>
    <row r="36" spans="1:9" ht="22.5" outlineLevel="1">
      <c r="A36" s="252" t="s">
        <v>374</v>
      </c>
      <c r="B36" s="255" t="s">
        <v>151</v>
      </c>
      <c r="C36" s="257" t="s">
        <v>375</v>
      </c>
      <c r="D36" s="274" t="s">
        <v>80</v>
      </c>
      <c r="E36" s="273"/>
      <c r="F36" s="129">
        <v>49.7</v>
      </c>
      <c r="G36" s="104">
        <v>1288.24</v>
      </c>
      <c r="H36" s="102"/>
      <c r="I36" s="95">
        <v>64025.53</v>
      </c>
    </row>
    <row r="37" spans="1:9" outlineLevel="1">
      <c r="A37" s="62" t="s">
        <v>376</v>
      </c>
      <c r="B37" s="115" t="s">
        <v>58</v>
      </c>
      <c r="C37" s="203"/>
      <c r="D37" s="203"/>
      <c r="E37" s="203"/>
      <c r="F37" s="267"/>
      <c r="G37" s="268"/>
      <c r="H37" s="269"/>
      <c r="I37" s="286"/>
    </row>
    <row r="38" spans="1:9" ht="24" outlineLevel="1">
      <c r="A38" s="55" t="s">
        <v>0</v>
      </c>
      <c r="B38" s="55" t="s">
        <v>143</v>
      </c>
      <c r="C38" s="55" t="s">
        <v>144</v>
      </c>
      <c r="D38" s="56" t="s">
        <v>65</v>
      </c>
      <c r="E38" s="57" t="s">
        <v>79</v>
      </c>
      <c r="F38" s="57"/>
      <c r="G38" s="57"/>
      <c r="H38" s="57"/>
      <c r="I38" s="57"/>
    </row>
    <row r="39" spans="1:9" ht="34.5" outlineLevel="1" thickBot="1">
      <c r="A39" s="37" t="s">
        <v>377</v>
      </c>
      <c r="B39" s="255" t="s">
        <v>145</v>
      </c>
      <c r="C39" s="163" t="s">
        <v>109</v>
      </c>
      <c r="D39" s="163" t="s">
        <v>71</v>
      </c>
      <c r="E39" s="67">
        <v>1134</v>
      </c>
      <c r="F39" s="163"/>
      <c r="G39" s="266"/>
      <c r="H39" s="277"/>
      <c r="I39" s="285"/>
    </row>
    <row r="40" spans="1:9" ht="20.25" thickTop="1">
      <c r="A40" s="171" t="s">
        <v>378</v>
      </c>
      <c r="B40" s="204" t="s">
        <v>23</v>
      </c>
      <c r="C40" s="204"/>
      <c r="D40" s="204"/>
      <c r="E40" s="204"/>
      <c r="F40" s="171"/>
      <c r="G40" s="278"/>
      <c r="H40" s="279"/>
      <c r="I40" s="288"/>
    </row>
    <row r="41" spans="1:9" ht="36">
      <c r="A41" s="55" t="s">
        <v>0</v>
      </c>
      <c r="B41" s="55" t="s">
        <v>143</v>
      </c>
      <c r="C41" s="55" t="s">
        <v>144</v>
      </c>
      <c r="D41" s="56" t="s">
        <v>65</v>
      </c>
      <c r="E41" s="57" t="s">
        <v>84</v>
      </c>
      <c r="F41" s="57" t="s">
        <v>177</v>
      </c>
      <c r="G41" s="57" t="s">
        <v>79</v>
      </c>
      <c r="H41" s="57" t="s">
        <v>81</v>
      </c>
      <c r="I41" s="57" t="s">
        <v>76</v>
      </c>
    </row>
    <row r="42" spans="1:9" ht="33.75" outlineLevel="1">
      <c r="A42" s="36" t="s">
        <v>379</v>
      </c>
      <c r="B42" s="255" t="s">
        <v>269</v>
      </c>
      <c r="C42" s="163" t="s">
        <v>333</v>
      </c>
      <c r="D42" s="163" t="s">
        <v>82</v>
      </c>
      <c r="E42" s="163"/>
      <c r="F42" s="70"/>
      <c r="G42" s="71">
        <v>462.74</v>
      </c>
      <c r="H42" s="70">
        <v>0.1</v>
      </c>
      <c r="I42" s="79">
        <v>46.27</v>
      </c>
    </row>
    <row r="43" spans="1:9" ht="33.75" outlineLevel="1">
      <c r="A43" s="36" t="s">
        <v>380</v>
      </c>
      <c r="B43" s="255" t="s">
        <v>269</v>
      </c>
      <c r="C43" s="163" t="s">
        <v>334</v>
      </c>
      <c r="D43" s="163" t="s">
        <v>82</v>
      </c>
      <c r="E43" s="163"/>
      <c r="F43" s="70"/>
      <c r="G43" s="71">
        <v>534.84</v>
      </c>
      <c r="H43" s="70">
        <v>0.1</v>
      </c>
      <c r="I43" s="79">
        <v>53.48</v>
      </c>
    </row>
    <row r="44" spans="1:9" ht="45" outlineLevel="1">
      <c r="A44" s="36" t="s">
        <v>381</v>
      </c>
      <c r="B44" s="255" t="s">
        <v>269</v>
      </c>
      <c r="C44" s="163" t="s">
        <v>332</v>
      </c>
      <c r="D44" s="163" t="s">
        <v>335</v>
      </c>
      <c r="E44" s="70"/>
      <c r="F44" s="70"/>
      <c r="G44" s="71">
        <v>60.33</v>
      </c>
      <c r="H44" s="70">
        <v>0.1</v>
      </c>
      <c r="I44" s="79">
        <v>3.02</v>
      </c>
    </row>
    <row r="45" spans="1:9" ht="33.75" outlineLevel="1">
      <c r="A45" s="36" t="s">
        <v>382</v>
      </c>
      <c r="B45" s="255" t="s">
        <v>269</v>
      </c>
      <c r="C45" s="163" t="s">
        <v>336</v>
      </c>
      <c r="D45" s="163" t="s">
        <v>82</v>
      </c>
      <c r="E45" s="70"/>
      <c r="F45" s="70"/>
      <c r="G45" s="71">
        <v>578.02</v>
      </c>
      <c r="H45" s="70">
        <v>0.2</v>
      </c>
      <c r="I45" s="79">
        <v>115.6</v>
      </c>
    </row>
    <row r="46" spans="1:9" ht="33.75" outlineLevel="1">
      <c r="A46" s="36" t="s">
        <v>383</v>
      </c>
      <c r="B46" s="255" t="s">
        <v>269</v>
      </c>
      <c r="C46" s="163" t="s">
        <v>337</v>
      </c>
      <c r="D46" s="163" t="s">
        <v>82</v>
      </c>
      <c r="E46" s="70"/>
      <c r="F46" s="70"/>
      <c r="G46" s="71">
        <v>578.02</v>
      </c>
      <c r="H46" s="70">
        <v>0.1</v>
      </c>
      <c r="I46" s="79">
        <v>57.8</v>
      </c>
    </row>
    <row r="47" spans="1:9" ht="45" outlineLevel="1">
      <c r="A47" s="36" t="s">
        <v>384</v>
      </c>
      <c r="B47" s="255" t="s">
        <v>269</v>
      </c>
      <c r="C47" s="163" t="s">
        <v>342</v>
      </c>
      <c r="D47" s="163" t="s">
        <v>338</v>
      </c>
      <c r="E47" s="70"/>
      <c r="F47" s="70"/>
      <c r="G47" s="71">
        <v>549.25</v>
      </c>
      <c r="H47" s="70">
        <v>0.1</v>
      </c>
      <c r="I47" s="79">
        <v>13.73</v>
      </c>
    </row>
    <row r="48" spans="1:9" ht="33.75" outlineLevel="1">
      <c r="A48" s="36" t="s">
        <v>385</v>
      </c>
      <c r="B48" s="255" t="s">
        <v>269</v>
      </c>
      <c r="C48" s="163" t="s">
        <v>348</v>
      </c>
      <c r="D48" s="163" t="s">
        <v>82</v>
      </c>
      <c r="E48" s="70"/>
      <c r="F48" s="70"/>
      <c r="G48" s="71">
        <v>29.06</v>
      </c>
      <c r="H48" s="70">
        <v>0.1</v>
      </c>
      <c r="I48" s="79">
        <v>2.91</v>
      </c>
    </row>
    <row r="49" spans="1:9" ht="33.75" outlineLevel="1">
      <c r="A49" s="36" t="s">
        <v>386</v>
      </c>
      <c r="B49" s="255" t="s">
        <v>269</v>
      </c>
      <c r="C49" s="163" t="s">
        <v>339</v>
      </c>
      <c r="D49" s="163" t="s">
        <v>83</v>
      </c>
      <c r="E49" s="163"/>
      <c r="F49" s="163"/>
      <c r="G49" s="266"/>
      <c r="H49" s="277"/>
      <c r="I49" s="67">
        <v>39.82</v>
      </c>
    </row>
    <row r="50" spans="1:9" ht="33.75" outlineLevel="1">
      <c r="A50" s="36" t="s">
        <v>387</v>
      </c>
      <c r="B50" s="255" t="s">
        <v>270</v>
      </c>
      <c r="C50" s="163" t="s">
        <v>340</v>
      </c>
      <c r="D50" s="163" t="s">
        <v>83</v>
      </c>
      <c r="E50" s="163"/>
      <c r="F50" s="163"/>
      <c r="G50" s="266"/>
      <c r="H50" s="277"/>
      <c r="I50" s="67">
        <v>8.1199999999999992</v>
      </c>
    </row>
    <row r="51" spans="1:9" ht="33.75" outlineLevel="1">
      <c r="A51" s="78" t="s">
        <v>388</v>
      </c>
      <c r="B51" s="255" t="s">
        <v>270</v>
      </c>
      <c r="C51" s="163" t="s">
        <v>274</v>
      </c>
      <c r="D51" s="163" t="s">
        <v>85</v>
      </c>
      <c r="E51" s="70">
        <v>0.21</v>
      </c>
      <c r="F51" s="71">
        <v>26</v>
      </c>
      <c r="G51" s="266"/>
      <c r="H51" s="277"/>
      <c r="I51" s="79">
        <v>5.46</v>
      </c>
    </row>
    <row r="52" spans="1:9" ht="33.75" outlineLevel="1">
      <c r="A52" s="78" t="s">
        <v>389</v>
      </c>
      <c r="B52" s="255" t="s">
        <v>270</v>
      </c>
      <c r="C52" s="163" t="s">
        <v>275</v>
      </c>
      <c r="D52" s="163" t="s">
        <v>85</v>
      </c>
      <c r="E52" s="70">
        <v>0.36</v>
      </c>
      <c r="F52" s="71">
        <v>26</v>
      </c>
      <c r="G52" s="266"/>
      <c r="H52" s="277"/>
      <c r="I52" s="79">
        <v>9.36</v>
      </c>
    </row>
    <row r="53" spans="1:9" ht="22.5" outlineLevel="1">
      <c r="A53" s="36" t="s">
        <v>390</v>
      </c>
      <c r="B53" s="255" t="s">
        <v>191</v>
      </c>
      <c r="C53" s="163" t="s">
        <v>110</v>
      </c>
      <c r="D53" s="163" t="s">
        <v>341</v>
      </c>
      <c r="E53" s="163"/>
      <c r="F53" s="67">
        <v>290</v>
      </c>
      <c r="G53" s="71"/>
      <c r="H53" s="277"/>
      <c r="I53" s="285"/>
    </row>
    <row r="54" spans="1:9" ht="53.25" customHeight="1" outlineLevel="1">
      <c r="A54" s="36" t="s">
        <v>391</v>
      </c>
      <c r="B54" s="255" t="s">
        <v>146</v>
      </c>
      <c r="C54" s="257" t="s">
        <v>129</v>
      </c>
      <c r="D54" s="274" t="s">
        <v>86</v>
      </c>
      <c r="E54" s="273"/>
      <c r="F54" s="103">
        <v>1</v>
      </c>
      <c r="G54" s="275"/>
      <c r="H54" s="275"/>
      <c r="I54" s="275"/>
    </row>
    <row r="55" spans="1:9" ht="53.25" customHeight="1" outlineLevel="1">
      <c r="A55" s="36" t="s">
        <v>392</v>
      </c>
      <c r="B55" s="255" t="s">
        <v>147</v>
      </c>
      <c r="C55" s="257" t="s">
        <v>131</v>
      </c>
      <c r="D55" s="274" t="s">
        <v>86</v>
      </c>
      <c r="E55" s="273"/>
      <c r="F55" s="103">
        <v>6</v>
      </c>
      <c r="G55" s="275"/>
      <c r="H55" s="275"/>
      <c r="I55" s="275"/>
    </row>
    <row r="56" spans="1:9" ht="67.5" outlineLevel="1">
      <c r="A56" s="36" t="s">
        <v>393</v>
      </c>
      <c r="B56" s="255" t="s">
        <v>148</v>
      </c>
      <c r="C56" s="257" t="s">
        <v>133</v>
      </c>
      <c r="D56" s="274" t="s">
        <v>86</v>
      </c>
      <c r="E56" s="273"/>
      <c r="F56" s="103">
        <v>1</v>
      </c>
      <c r="G56" s="275"/>
      <c r="H56" s="275"/>
      <c r="I56" s="275"/>
    </row>
    <row r="57" spans="1:9" ht="67.5" outlineLevel="1">
      <c r="A57" s="36" t="s">
        <v>394</v>
      </c>
      <c r="B57" s="126" t="s">
        <v>343</v>
      </c>
      <c r="C57" s="257" t="s">
        <v>346</v>
      </c>
      <c r="D57" s="274" t="s">
        <v>86</v>
      </c>
      <c r="E57" s="273"/>
      <c r="F57" s="103">
        <v>1</v>
      </c>
      <c r="G57" s="275"/>
      <c r="H57" s="275"/>
      <c r="I57" s="275"/>
    </row>
    <row r="58" spans="1:9" ht="67.5" outlineLevel="1">
      <c r="A58" s="36" t="s">
        <v>395</v>
      </c>
      <c r="B58" s="255" t="s">
        <v>162</v>
      </c>
      <c r="C58" s="257" t="s">
        <v>187</v>
      </c>
      <c r="D58" s="274" t="s">
        <v>86</v>
      </c>
      <c r="E58" s="273"/>
      <c r="F58" s="103">
        <v>1</v>
      </c>
      <c r="G58" s="275"/>
      <c r="H58" s="275"/>
      <c r="I58" s="275"/>
    </row>
    <row r="59" spans="1:9" ht="57.75" outlineLevel="1">
      <c r="A59" s="36" t="s">
        <v>396</v>
      </c>
      <c r="B59" s="255" t="s">
        <v>345</v>
      </c>
      <c r="C59" s="335" t="s">
        <v>347</v>
      </c>
      <c r="D59" s="336" t="s">
        <v>86</v>
      </c>
      <c r="E59" s="273"/>
      <c r="F59" s="103">
        <v>2</v>
      </c>
      <c r="G59" s="275"/>
      <c r="H59" s="275"/>
      <c r="I59" s="275"/>
    </row>
    <row r="60" spans="1:9">
      <c r="I60" s="259"/>
    </row>
    <row r="61" spans="1:9">
      <c r="I61" s="259"/>
    </row>
    <row r="62" spans="1:9">
      <c r="I62" s="259"/>
    </row>
    <row r="63" spans="1:9">
      <c r="I63" s="259"/>
    </row>
    <row r="64" spans="1:9">
      <c r="F64" s="355" t="s">
        <v>188</v>
      </c>
      <c r="G64" s="372"/>
      <c r="H64" s="372"/>
      <c r="I64" s="372"/>
    </row>
    <row r="65" spans="6:9" ht="42" customHeight="1">
      <c r="F65" s="373" t="s">
        <v>138</v>
      </c>
      <c r="G65" s="373"/>
      <c r="H65" s="373"/>
      <c r="I65" s="373"/>
    </row>
    <row r="66" spans="6:9" ht="12" customHeight="1">
      <c r="G66" s="218"/>
      <c r="H66" s="218"/>
      <c r="I66" s="219"/>
    </row>
    <row r="67" spans="6:9">
      <c r="F67" s="355" t="s">
        <v>349</v>
      </c>
      <c r="G67" s="355"/>
      <c r="H67" s="355"/>
      <c r="I67" s="355"/>
    </row>
    <row r="68" spans="6:9">
      <c r="I68" s="259"/>
    </row>
    <row r="69" spans="6:9">
      <c r="I69" s="259"/>
    </row>
    <row r="70" spans="6:9">
      <c r="I70" s="259"/>
    </row>
    <row r="71" spans="6:9">
      <c r="I71" s="259"/>
    </row>
    <row r="72" spans="6:9">
      <c r="I72" s="259"/>
    </row>
    <row r="73" spans="6:9">
      <c r="I73" s="259"/>
    </row>
    <row r="74" spans="6:9">
      <c r="I74" s="259"/>
    </row>
    <row r="75" spans="6:9">
      <c r="I75" s="259"/>
    </row>
    <row r="76" spans="6:9">
      <c r="I76" s="259"/>
    </row>
    <row r="77" spans="6:9">
      <c r="I77" s="259"/>
    </row>
    <row r="78" spans="6:9">
      <c r="I78" s="259"/>
    </row>
    <row r="79" spans="6:9">
      <c r="I79" s="259"/>
    </row>
    <row r="80" spans="6:9">
      <c r="I80" s="259"/>
    </row>
    <row r="81" spans="9:9">
      <c r="I81" s="259"/>
    </row>
    <row r="82" spans="9:9">
      <c r="I82" s="259"/>
    </row>
    <row r="83" spans="9:9">
      <c r="I83" s="259"/>
    </row>
    <row r="84" spans="9:9">
      <c r="I84" s="259"/>
    </row>
    <row r="85" spans="9:9">
      <c r="I85" s="259"/>
    </row>
    <row r="86" spans="9:9">
      <c r="I86" s="259"/>
    </row>
    <row r="87" spans="9:9">
      <c r="I87" s="259"/>
    </row>
    <row r="88" spans="9:9">
      <c r="I88" s="259"/>
    </row>
    <row r="89" spans="9:9">
      <c r="I89" s="259"/>
    </row>
    <row r="90" spans="9:9">
      <c r="I90" s="259"/>
    </row>
    <row r="91" spans="9:9">
      <c r="I91" s="259"/>
    </row>
    <row r="92" spans="9:9">
      <c r="I92" s="259"/>
    </row>
    <row r="93" spans="9:9">
      <c r="I93" s="259"/>
    </row>
    <row r="94" spans="9:9">
      <c r="I94" s="259"/>
    </row>
    <row r="95" spans="9:9">
      <c r="I95" s="259"/>
    </row>
    <row r="96" spans="9:9">
      <c r="I96" s="259"/>
    </row>
    <row r="97" spans="9:9">
      <c r="I97" s="259"/>
    </row>
    <row r="98" spans="9:9">
      <c r="I98" s="259"/>
    </row>
    <row r="99" spans="9:9">
      <c r="I99" s="259"/>
    </row>
    <row r="100" spans="9:9">
      <c r="I100" s="259"/>
    </row>
    <row r="101" spans="9:9">
      <c r="I101" s="259"/>
    </row>
    <row r="102" spans="9:9">
      <c r="I102" s="259"/>
    </row>
    <row r="103" spans="9:9">
      <c r="I103" s="259"/>
    </row>
    <row r="104" spans="9:9">
      <c r="I104" s="259"/>
    </row>
    <row r="105" spans="9:9">
      <c r="I105" s="259"/>
    </row>
    <row r="106" spans="9:9">
      <c r="I106" s="259"/>
    </row>
    <row r="107" spans="9:9">
      <c r="I107" s="259"/>
    </row>
    <row r="108" spans="9:9">
      <c r="I108" s="259"/>
    </row>
    <row r="109" spans="9:9">
      <c r="I109" s="259"/>
    </row>
    <row r="110" spans="9:9">
      <c r="I110" s="259"/>
    </row>
    <row r="111" spans="9:9">
      <c r="I111" s="259"/>
    </row>
    <row r="112" spans="9:9">
      <c r="I112" s="259"/>
    </row>
    <row r="113" spans="9:9">
      <c r="I113" s="259"/>
    </row>
    <row r="114" spans="9:9">
      <c r="I114" s="259"/>
    </row>
    <row r="115" spans="9:9">
      <c r="I115" s="259"/>
    </row>
    <row r="116" spans="9:9">
      <c r="I116" s="259"/>
    </row>
    <row r="117" spans="9:9">
      <c r="I117" s="259"/>
    </row>
    <row r="118" spans="9:9">
      <c r="I118" s="259"/>
    </row>
    <row r="119" spans="9:9">
      <c r="I119" s="259"/>
    </row>
    <row r="120" spans="9:9">
      <c r="I120" s="259"/>
    </row>
    <row r="121" spans="9:9">
      <c r="I121" s="259"/>
    </row>
    <row r="122" spans="9:9">
      <c r="I122" s="259"/>
    </row>
    <row r="123" spans="9:9">
      <c r="I123" s="259"/>
    </row>
    <row r="124" spans="9:9">
      <c r="I124" s="259"/>
    </row>
    <row r="125" spans="9:9">
      <c r="I125" s="259"/>
    </row>
    <row r="126" spans="9:9">
      <c r="I126" s="259"/>
    </row>
    <row r="127" spans="9:9">
      <c r="I127" s="259"/>
    </row>
    <row r="128" spans="9:9">
      <c r="I128" s="259"/>
    </row>
    <row r="129" spans="9:9">
      <c r="I129" s="259"/>
    </row>
    <row r="130" spans="9:9">
      <c r="I130" s="259"/>
    </row>
    <row r="131" spans="9:9">
      <c r="I131" s="259"/>
    </row>
    <row r="132" spans="9:9">
      <c r="I132" s="259"/>
    </row>
    <row r="133" spans="9:9">
      <c r="I133" s="259"/>
    </row>
    <row r="134" spans="9:9">
      <c r="I134" s="259"/>
    </row>
    <row r="135" spans="9:9">
      <c r="I135" s="259"/>
    </row>
    <row r="136" spans="9:9">
      <c r="I136" s="259"/>
    </row>
    <row r="137" spans="9:9">
      <c r="I137" s="259"/>
    </row>
    <row r="138" spans="9:9">
      <c r="I138" s="259"/>
    </row>
    <row r="139" spans="9:9">
      <c r="I139" s="259"/>
    </row>
    <row r="140" spans="9:9">
      <c r="I140" s="259"/>
    </row>
    <row r="141" spans="9:9">
      <c r="I141" s="259"/>
    </row>
    <row r="142" spans="9:9">
      <c r="I142" s="259"/>
    </row>
    <row r="143" spans="9:9">
      <c r="I143" s="259"/>
    </row>
    <row r="144" spans="9:9">
      <c r="I144" s="259"/>
    </row>
    <row r="145" spans="9:9">
      <c r="I145" s="259"/>
    </row>
    <row r="146" spans="9:9">
      <c r="I146" s="259"/>
    </row>
    <row r="147" spans="9:9">
      <c r="I147" s="259"/>
    </row>
    <row r="148" spans="9:9">
      <c r="I148" s="259"/>
    </row>
    <row r="149" spans="9:9">
      <c r="I149" s="259"/>
    </row>
    <row r="150" spans="9:9">
      <c r="I150" s="259"/>
    </row>
    <row r="151" spans="9:9">
      <c r="I151" s="259"/>
    </row>
    <row r="152" spans="9:9">
      <c r="I152" s="259"/>
    </row>
    <row r="153" spans="9:9">
      <c r="I153" s="259"/>
    </row>
    <row r="154" spans="9:9">
      <c r="I154" s="259"/>
    </row>
    <row r="155" spans="9:9">
      <c r="I155" s="259"/>
    </row>
    <row r="156" spans="9:9">
      <c r="I156" s="259"/>
    </row>
    <row r="157" spans="9:9">
      <c r="I157" s="259"/>
    </row>
    <row r="158" spans="9:9">
      <c r="I158" s="259"/>
    </row>
    <row r="159" spans="9:9">
      <c r="I159" s="259"/>
    </row>
    <row r="160" spans="9:9">
      <c r="I160" s="259"/>
    </row>
    <row r="161" spans="9:9">
      <c r="I161" s="259"/>
    </row>
    <row r="162" spans="9:9">
      <c r="I162" s="259"/>
    </row>
    <row r="163" spans="9:9">
      <c r="I163" s="259"/>
    </row>
    <row r="164" spans="9:9">
      <c r="I164" s="259"/>
    </row>
    <row r="165" spans="9:9">
      <c r="I165" s="259"/>
    </row>
    <row r="166" spans="9:9">
      <c r="I166" s="259"/>
    </row>
    <row r="167" spans="9:9">
      <c r="I167" s="259"/>
    </row>
    <row r="168" spans="9:9">
      <c r="I168" s="259"/>
    </row>
    <row r="169" spans="9:9">
      <c r="I169" s="259"/>
    </row>
    <row r="170" spans="9:9">
      <c r="I170" s="259"/>
    </row>
    <row r="171" spans="9:9">
      <c r="I171" s="259"/>
    </row>
    <row r="172" spans="9:9">
      <c r="I172" s="259"/>
    </row>
    <row r="173" spans="9:9">
      <c r="I173" s="259"/>
    </row>
    <row r="174" spans="9:9">
      <c r="I174" s="259"/>
    </row>
    <row r="175" spans="9:9">
      <c r="I175" s="259"/>
    </row>
    <row r="176" spans="9:9">
      <c r="I176" s="259"/>
    </row>
    <row r="177" spans="9:9">
      <c r="I177" s="259"/>
    </row>
    <row r="178" spans="9:9">
      <c r="I178" s="259"/>
    </row>
    <row r="179" spans="9:9">
      <c r="I179" s="259"/>
    </row>
    <row r="180" spans="9:9">
      <c r="I180" s="259"/>
    </row>
    <row r="181" spans="9:9">
      <c r="I181" s="259"/>
    </row>
    <row r="182" spans="9:9">
      <c r="I182" s="259"/>
    </row>
    <row r="183" spans="9:9">
      <c r="I183" s="259"/>
    </row>
    <row r="184" spans="9:9">
      <c r="I184" s="259"/>
    </row>
    <row r="185" spans="9:9">
      <c r="I185" s="259"/>
    </row>
    <row r="186" spans="9:9">
      <c r="I186" s="259"/>
    </row>
    <row r="187" spans="9:9">
      <c r="I187" s="259"/>
    </row>
    <row r="188" spans="9:9">
      <c r="I188" s="259"/>
    </row>
    <row r="189" spans="9:9">
      <c r="I189" s="259"/>
    </row>
    <row r="190" spans="9:9">
      <c r="I190" s="259"/>
    </row>
    <row r="191" spans="9:9">
      <c r="I191" s="259"/>
    </row>
    <row r="192" spans="9:9">
      <c r="I192" s="259"/>
    </row>
    <row r="193" spans="9:9">
      <c r="I193" s="259"/>
    </row>
    <row r="194" spans="9:9">
      <c r="I194" s="259"/>
    </row>
    <row r="195" spans="9:9">
      <c r="I195" s="259"/>
    </row>
    <row r="196" spans="9:9">
      <c r="I196" s="259"/>
    </row>
    <row r="197" spans="9:9">
      <c r="I197" s="259"/>
    </row>
    <row r="198" spans="9:9">
      <c r="I198" s="259"/>
    </row>
    <row r="199" spans="9:9">
      <c r="I199" s="259"/>
    </row>
    <row r="200" spans="9:9">
      <c r="I200" s="259"/>
    </row>
    <row r="201" spans="9:9">
      <c r="I201" s="259"/>
    </row>
    <row r="202" spans="9:9">
      <c r="I202" s="259"/>
    </row>
    <row r="203" spans="9:9">
      <c r="I203" s="259"/>
    </row>
    <row r="204" spans="9:9">
      <c r="I204" s="259"/>
    </row>
    <row r="205" spans="9:9">
      <c r="I205" s="259"/>
    </row>
    <row r="206" spans="9:9">
      <c r="I206" s="259"/>
    </row>
    <row r="207" spans="9:9">
      <c r="I207" s="259"/>
    </row>
    <row r="208" spans="9:9">
      <c r="I208" s="259"/>
    </row>
    <row r="209" spans="9:9">
      <c r="I209" s="259"/>
    </row>
    <row r="210" spans="9:9">
      <c r="I210" s="259"/>
    </row>
    <row r="211" spans="9:9">
      <c r="I211" s="259"/>
    </row>
    <row r="212" spans="9:9">
      <c r="I212" s="259"/>
    </row>
    <row r="213" spans="9:9">
      <c r="I213" s="259"/>
    </row>
    <row r="214" spans="9:9">
      <c r="I214" s="259"/>
    </row>
    <row r="215" spans="9:9">
      <c r="I215" s="259"/>
    </row>
    <row r="216" spans="9:9">
      <c r="I216" s="259"/>
    </row>
    <row r="217" spans="9:9">
      <c r="I217" s="259"/>
    </row>
    <row r="218" spans="9:9">
      <c r="I218" s="259"/>
    </row>
    <row r="219" spans="9:9">
      <c r="I219" s="259"/>
    </row>
    <row r="220" spans="9:9">
      <c r="I220" s="259"/>
    </row>
    <row r="221" spans="9:9">
      <c r="I221" s="259"/>
    </row>
    <row r="222" spans="9:9">
      <c r="I222" s="259"/>
    </row>
    <row r="223" spans="9:9">
      <c r="I223" s="259"/>
    </row>
    <row r="224" spans="9:9">
      <c r="I224" s="259"/>
    </row>
    <row r="225" spans="9:9">
      <c r="I225" s="259"/>
    </row>
    <row r="226" spans="9:9">
      <c r="I226" s="259"/>
    </row>
    <row r="227" spans="9:9">
      <c r="I227" s="259"/>
    </row>
    <row r="228" spans="9:9">
      <c r="I228" s="259"/>
    </row>
    <row r="229" spans="9:9">
      <c r="I229" s="259"/>
    </row>
    <row r="230" spans="9:9">
      <c r="I230" s="259"/>
    </row>
    <row r="231" spans="9:9">
      <c r="I231" s="259"/>
    </row>
    <row r="232" spans="9:9">
      <c r="I232" s="259"/>
    </row>
    <row r="233" spans="9:9">
      <c r="I233" s="259"/>
    </row>
    <row r="234" spans="9:9">
      <c r="I234" s="259"/>
    </row>
    <row r="235" spans="9:9">
      <c r="I235" s="259"/>
    </row>
    <row r="236" spans="9:9">
      <c r="I236" s="259"/>
    </row>
    <row r="237" spans="9:9">
      <c r="I237" s="259"/>
    </row>
    <row r="238" spans="9:9">
      <c r="I238" s="259"/>
    </row>
    <row r="239" spans="9:9">
      <c r="I239" s="259"/>
    </row>
    <row r="240" spans="9:9">
      <c r="I240" s="259"/>
    </row>
    <row r="241" spans="9:9">
      <c r="I241" s="259"/>
    </row>
    <row r="242" spans="9:9">
      <c r="I242" s="259"/>
    </row>
    <row r="243" spans="9:9">
      <c r="I243" s="259"/>
    </row>
    <row r="244" spans="9:9">
      <c r="I244" s="259"/>
    </row>
    <row r="245" spans="9:9">
      <c r="I245" s="259"/>
    </row>
    <row r="246" spans="9:9">
      <c r="I246" s="259"/>
    </row>
    <row r="247" spans="9:9">
      <c r="I247" s="259"/>
    </row>
    <row r="248" spans="9:9">
      <c r="I248" s="259"/>
    </row>
    <row r="249" spans="9:9">
      <c r="I249" s="259"/>
    </row>
    <row r="250" spans="9:9">
      <c r="I250" s="259"/>
    </row>
    <row r="251" spans="9:9">
      <c r="I251" s="259"/>
    </row>
    <row r="252" spans="9:9">
      <c r="I252" s="259"/>
    </row>
    <row r="253" spans="9:9">
      <c r="I253" s="259"/>
    </row>
    <row r="254" spans="9:9">
      <c r="I254" s="259"/>
    </row>
    <row r="255" spans="9:9">
      <c r="I255" s="259"/>
    </row>
    <row r="256" spans="9:9">
      <c r="I256" s="259"/>
    </row>
    <row r="257" spans="9:9">
      <c r="I257" s="259"/>
    </row>
    <row r="258" spans="9:9">
      <c r="I258" s="259"/>
    </row>
    <row r="259" spans="9:9">
      <c r="I259" s="259"/>
    </row>
    <row r="260" spans="9:9">
      <c r="I260" s="259"/>
    </row>
    <row r="261" spans="9:9">
      <c r="I261" s="259"/>
    </row>
    <row r="262" spans="9:9">
      <c r="I262" s="259"/>
    </row>
    <row r="263" spans="9:9">
      <c r="I263" s="259"/>
    </row>
    <row r="264" spans="9:9">
      <c r="I264" s="259"/>
    </row>
    <row r="265" spans="9:9">
      <c r="I265" s="259"/>
    </row>
    <row r="266" spans="9:9">
      <c r="I266" s="259"/>
    </row>
    <row r="267" spans="9:9">
      <c r="I267" s="259"/>
    </row>
    <row r="268" spans="9:9">
      <c r="I268" s="259"/>
    </row>
    <row r="269" spans="9:9">
      <c r="I269" s="259"/>
    </row>
    <row r="270" spans="9:9">
      <c r="I270" s="259"/>
    </row>
    <row r="271" spans="9:9">
      <c r="I271" s="259"/>
    </row>
    <row r="272" spans="9:9">
      <c r="I272" s="259"/>
    </row>
    <row r="273" spans="9:9">
      <c r="I273" s="259"/>
    </row>
    <row r="274" spans="9:9">
      <c r="I274" s="259"/>
    </row>
    <row r="275" spans="9:9">
      <c r="I275" s="259"/>
    </row>
    <row r="276" spans="9:9">
      <c r="I276" s="259"/>
    </row>
    <row r="277" spans="9:9">
      <c r="I277" s="259"/>
    </row>
    <row r="278" spans="9:9">
      <c r="I278" s="259"/>
    </row>
    <row r="279" spans="9:9">
      <c r="I279" s="259"/>
    </row>
    <row r="280" spans="9:9">
      <c r="I280" s="259"/>
    </row>
    <row r="281" spans="9:9">
      <c r="I281" s="259"/>
    </row>
    <row r="282" spans="9:9">
      <c r="I282" s="259"/>
    </row>
    <row r="283" spans="9:9">
      <c r="I283" s="259"/>
    </row>
    <row r="284" spans="9:9">
      <c r="I284" s="259"/>
    </row>
    <row r="285" spans="9:9">
      <c r="I285" s="259"/>
    </row>
    <row r="286" spans="9:9">
      <c r="I286" s="259"/>
    </row>
    <row r="287" spans="9:9">
      <c r="I287" s="259"/>
    </row>
    <row r="288" spans="9:9">
      <c r="I288" s="259"/>
    </row>
    <row r="289" spans="9:9">
      <c r="I289" s="259"/>
    </row>
    <row r="290" spans="9:9">
      <c r="I290" s="259"/>
    </row>
    <row r="291" spans="9:9">
      <c r="I291" s="259"/>
    </row>
    <row r="292" spans="9:9">
      <c r="I292" s="259"/>
    </row>
    <row r="293" spans="9:9">
      <c r="I293" s="259"/>
    </row>
    <row r="294" spans="9:9">
      <c r="I294" s="259"/>
    </row>
    <row r="295" spans="9:9">
      <c r="I295" s="259"/>
    </row>
    <row r="296" spans="9:9">
      <c r="I296" s="259"/>
    </row>
    <row r="297" spans="9:9">
      <c r="I297" s="259"/>
    </row>
    <row r="298" spans="9:9">
      <c r="I298" s="259"/>
    </row>
    <row r="299" spans="9:9">
      <c r="I299" s="259"/>
    </row>
    <row r="300" spans="9:9">
      <c r="I300" s="259"/>
    </row>
    <row r="301" spans="9:9">
      <c r="I301" s="259"/>
    </row>
    <row r="302" spans="9:9">
      <c r="I302" s="259"/>
    </row>
    <row r="303" spans="9:9">
      <c r="I303" s="259"/>
    </row>
    <row r="304" spans="9:9">
      <c r="I304" s="259"/>
    </row>
    <row r="305" spans="9:9">
      <c r="I305" s="259"/>
    </row>
    <row r="306" spans="9:9">
      <c r="I306" s="259"/>
    </row>
    <row r="307" spans="9:9">
      <c r="I307" s="259"/>
    </row>
    <row r="308" spans="9:9">
      <c r="I308" s="259"/>
    </row>
    <row r="309" spans="9:9">
      <c r="I309" s="259"/>
    </row>
    <row r="310" spans="9:9">
      <c r="I310" s="259"/>
    </row>
    <row r="311" spans="9:9">
      <c r="I311" s="259"/>
    </row>
    <row r="312" spans="9:9">
      <c r="I312" s="259"/>
    </row>
    <row r="313" spans="9:9">
      <c r="I313" s="259"/>
    </row>
    <row r="314" spans="9:9">
      <c r="I314" s="259"/>
    </row>
    <row r="315" spans="9:9">
      <c r="I315" s="259"/>
    </row>
    <row r="316" spans="9:9">
      <c r="I316" s="259"/>
    </row>
    <row r="317" spans="9:9">
      <c r="I317" s="259"/>
    </row>
    <row r="318" spans="9:9">
      <c r="I318" s="259"/>
    </row>
    <row r="319" spans="9:9">
      <c r="I319" s="259"/>
    </row>
    <row r="320" spans="9:9">
      <c r="I320" s="259"/>
    </row>
    <row r="321" spans="9:9">
      <c r="I321" s="259"/>
    </row>
    <row r="322" spans="9:9">
      <c r="I322" s="259"/>
    </row>
    <row r="323" spans="9:9">
      <c r="I323" s="259"/>
    </row>
    <row r="324" spans="9:9">
      <c r="I324" s="259"/>
    </row>
    <row r="325" spans="9:9">
      <c r="I325" s="259"/>
    </row>
  </sheetData>
  <mergeCells count="3">
    <mergeCell ref="F64:I64"/>
    <mergeCell ref="F67:I67"/>
    <mergeCell ref="F65:I65"/>
  </mergeCells>
  <printOptions horizontalCentered="1"/>
  <pageMargins left="0.51181102362204722" right="0.51181102362204722" top="1.2204724409448819" bottom="0.78740157480314965" header="0.31496062992125984" footer="0.31496062992125984"/>
  <pageSetup paperSize="9" scale="80" orientation="landscape" r:id="rId1"/>
  <headerFooter>
    <oddHeader>&amp;C&amp;G</oddHeader>
    <oddFooter>&amp;C&amp;G
Página &amp;P de &amp;N</oddFooter>
  </headerFooter>
  <rowBreaks count="3" manualBreakCount="3">
    <brk id="19" max="8" man="1"/>
    <brk id="36" max="8" man="1"/>
    <brk id="52" max="8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1">
    <tabColor theme="9" tint="0.39997558519241921"/>
  </sheetPr>
  <dimension ref="B1:L52"/>
  <sheetViews>
    <sheetView view="pageBreakPreview" topLeftCell="A24" zoomScaleNormal="100" zoomScaleSheetLayoutView="100" workbookViewId="0">
      <selection activeCell="M25" sqref="M25"/>
    </sheetView>
  </sheetViews>
  <sheetFormatPr defaultRowHeight="12.75"/>
  <cols>
    <col min="1" max="1" width="2.5703125" customWidth="1"/>
    <col min="2" max="2" width="10.85546875" customWidth="1"/>
    <col min="3" max="3" width="27.85546875" customWidth="1"/>
    <col min="4" max="4" width="7.42578125" customWidth="1"/>
    <col min="5" max="5" width="31.85546875" customWidth="1"/>
    <col min="6" max="10" width="12.28515625" customWidth="1"/>
    <col min="11" max="11" width="12.140625" customWidth="1"/>
    <col min="12" max="12" width="13.42578125" customWidth="1"/>
  </cols>
  <sheetData>
    <row r="1" spans="2:12"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2:12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2:12" ht="12.7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2:12" ht="12.7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2:12"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2:12"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2:12"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2:12"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2:12"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2:1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2:1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2:1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2:12" ht="12.7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2:1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2:1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2:1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2:1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2:12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2:12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2:12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2:12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2:12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2:12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2:1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2:12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2:12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2:1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2:1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2:12"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</row>
    <row r="30" spans="2:12" ht="38.25" customHeight="1">
      <c r="B30" s="380" t="s">
        <v>139</v>
      </c>
      <c r="C30" s="380"/>
      <c r="D30" s="380"/>
      <c r="E30" s="380"/>
      <c r="F30" s="380"/>
      <c r="G30" s="380"/>
      <c r="H30" s="380"/>
      <c r="I30" s="380"/>
      <c r="J30" s="380"/>
      <c r="K30" s="380"/>
      <c r="L30" s="380"/>
    </row>
    <row r="31" spans="2:12" ht="76.5">
      <c r="B31" s="131" t="s">
        <v>153</v>
      </c>
      <c r="C31" s="131" t="s">
        <v>28</v>
      </c>
      <c r="D31" s="131" t="s">
        <v>142</v>
      </c>
      <c r="E31" s="131" t="s">
        <v>27</v>
      </c>
      <c r="F31" s="131" t="s">
        <v>178</v>
      </c>
      <c r="G31" s="131" t="s">
        <v>397</v>
      </c>
      <c r="H31" s="131" t="s">
        <v>182</v>
      </c>
      <c r="I31" s="131" t="s">
        <v>179</v>
      </c>
      <c r="J31" s="131" t="s">
        <v>180</v>
      </c>
      <c r="K31" s="131" t="s">
        <v>181</v>
      </c>
      <c r="L31" s="131" t="s">
        <v>154</v>
      </c>
    </row>
    <row r="32" spans="2:12" ht="38.25">
      <c r="B32" s="374" t="s">
        <v>25</v>
      </c>
      <c r="C32" s="375" t="s">
        <v>152</v>
      </c>
      <c r="D32" s="374" t="s">
        <v>11</v>
      </c>
      <c r="E32" s="160" t="s">
        <v>155</v>
      </c>
      <c r="F32" s="136">
        <v>39</v>
      </c>
      <c r="G32" s="130">
        <v>0.76</v>
      </c>
      <c r="H32" s="133">
        <v>0.06</v>
      </c>
      <c r="I32" s="132">
        <v>34</v>
      </c>
      <c r="J32" s="130">
        <v>1.55</v>
      </c>
      <c r="K32" s="130">
        <v>40.549999999999997</v>
      </c>
      <c r="L32" s="379">
        <v>31.1</v>
      </c>
    </row>
    <row r="33" spans="2:12" ht="51">
      <c r="B33" s="374"/>
      <c r="C33" s="376"/>
      <c r="D33" s="378"/>
      <c r="E33" s="160" t="s">
        <v>273</v>
      </c>
      <c r="F33" s="136">
        <v>29</v>
      </c>
      <c r="G33" s="130">
        <v>0.76</v>
      </c>
      <c r="H33" s="133">
        <v>0.06</v>
      </c>
      <c r="I33" s="132">
        <v>46</v>
      </c>
      <c r="J33" s="130">
        <v>2.1</v>
      </c>
      <c r="K33" s="130">
        <v>31.1</v>
      </c>
      <c r="L33" s="379"/>
    </row>
    <row r="34" spans="2:12" ht="38.25">
      <c r="B34" s="374"/>
      <c r="C34" s="377"/>
      <c r="D34" s="378"/>
      <c r="E34" s="160" t="s">
        <v>157</v>
      </c>
      <c r="F34" s="136">
        <v>30</v>
      </c>
      <c r="G34" s="130">
        <v>0.76</v>
      </c>
      <c r="H34" s="133">
        <v>0.06</v>
      </c>
      <c r="I34" s="132">
        <v>28</v>
      </c>
      <c r="J34" s="130">
        <v>1.28</v>
      </c>
      <c r="K34" s="130">
        <v>31.28</v>
      </c>
      <c r="L34" s="379"/>
    </row>
    <row r="35" spans="2:12" ht="76.5">
      <c r="B35" s="131" t="s">
        <v>153</v>
      </c>
      <c r="C35" s="131" t="s">
        <v>28</v>
      </c>
      <c r="D35" s="131" t="s">
        <v>142</v>
      </c>
      <c r="E35" s="131" t="s">
        <v>27</v>
      </c>
      <c r="F35" s="131" t="s">
        <v>178</v>
      </c>
      <c r="G35" s="131" t="s">
        <v>397</v>
      </c>
      <c r="H35" s="131" t="s">
        <v>183</v>
      </c>
      <c r="I35" s="131" t="s">
        <v>179</v>
      </c>
      <c r="J35" s="131" t="s">
        <v>180</v>
      </c>
      <c r="K35" s="131" t="s">
        <v>181</v>
      </c>
      <c r="L35" s="131" t="s">
        <v>154</v>
      </c>
    </row>
    <row r="36" spans="2:12" ht="38.25">
      <c r="B36" s="374" t="s">
        <v>26</v>
      </c>
      <c r="C36" s="375" t="s">
        <v>158</v>
      </c>
      <c r="D36" s="374" t="s">
        <v>2</v>
      </c>
      <c r="E36" s="160" t="s">
        <v>157</v>
      </c>
      <c r="F36" s="136">
        <v>325</v>
      </c>
      <c r="G36" s="130">
        <v>0.76</v>
      </c>
      <c r="H36" s="133">
        <v>0.08</v>
      </c>
      <c r="I36" s="132">
        <v>28</v>
      </c>
      <c r="J36" s="130">
        <v>1.7</v>
      </c>
      <c r="K36" s="130">
        <v>326.7</v>
      </c>
      <c r="L36" s="379">
        <v>152.07</v>
      </c>
    </row>
    <row r="37" spans="2:12" ht="38.25">
      <c r="B37" s="374"/>
      <c r="C37" s="376"/>
      <c r="D37" s="378"/>
      <c r="E37" s="160" t="s">
        <v>156</v>
      </c>
      <c r="F37" s="136">
        <v>150</v>
      </c>
      <c r="G37" s="130">
        <v>0.76</v>
      </c>
      <c r="H37" s="133">
        <v>0.08</v>
      </c>
      <c r="I37" s="132">
        <v>34</v>
      </c>
      <c r="J37" s="130">
        <v>2.0699999999999998</v>
      </c>
      <c r="K37" s="130">
        <v>152.07</v>
      </c>
      <c r="L37" s="379"/>
    </row>
    <row r="38" spans="2:12" ht="51">
      <c r="B38" s="374"/>
      <c r="C38" s="377"/>
      <c r="D38" s="378"/>
      <c r="E38" s="160" t="s">
        <v>273</v>
      </c>
      <c r="F38" s="136">
        <v>198</v>
      </c>
      <c r="G38" s="130">
        <v>0.76</v>
      </c>
      <c r="H38" s="133">
        <v>0.08</v>
      </c>
      <c r="I38" s="132">
        <v>46</v>
      </c>
      <c r="J38" s="130">
        <v>2.8</v>
      </c>
      <c r="K38" s="130">
        <v>200.8</v>
      </c>
      <c r="L38" s="379"/>
    </row>
    <row r="39" spans="2:12" ht="76.5">
      <c r="B39" s="131" t="s">
        <v>153</v>
      </c>
      <c r="C39" s="131" t="s">
        <v>28</v>
      </c>
      <c r="D39" s="131" t="s">
        <v>142</v>
      </c>
      <c r="E39" s="131" t="s">
        <v>27</v>
      </c>
      <c r="F39" s="131" t="s">
        <v>178</v>
      </c>
      <c r="G39" s="131" t="s">
        <v>398</v>
      </c>
      <c r="H39" s="131" t="s">
        <v>184</v>
      </c>
      <c r="I39" s="131" t="s">
        <v>179</v>
      </c>
      <c r="J39" s="131" t="s">
        <v>180</v>
      </c>
      <c r="K39" s="131" t="s">
        <v>181</v>
      </c>
      <c r="L39" s="131" t="s">
        <v>154</v>
      </c>
    </row>
    <row r="40" spans="2:12" ht="63.75" customHeight="1">
      <c r="B40" s="165" t="s">
        <v>276</v>
      </c>
      <c r="C40" s="165" t="s">
        <v>280</v>
      </c>
      <c r="D40" s="165" t="s">
        <v>16</v>
      </c>
      <c r="E40" s="160" t="s">
        <v>315</v>
      </c>
      <c r="F40" s="136">
        <v>3278.45</v>
      </c>
      <c r="G40" s="130">
        <v>1.75</v>
      </c>
      <c r="H40" s="164"/>
      <c r="I40" s="132">
        <v>334</v>
      </c>
      <c r="J40" s="130">
        <v>584.5</v>
      </c>
      <c r="K40" s="130">
        <v>3862.95</v>
      </c>
      <c r="L40" s="130">
        <v>3862.95</v>
      </c>
    </row>
    <row r="41" spans="2:12">
      <c r="B41" s="121"/>
      <c r="C41" s="381" t="s">
        <v>166</v>
      </c>
      <c r="D41" s="381"/>
      <c r="E41" s="381"/>
      <c r="F41" s="381"/>
      <c r="G41" s="381"/>
      <c r="H41" s="381"/>
      <c r="I41" s="381"/>
      <c r="J41" s="381"/>
      <c r="K41" s="381"/>
      <c r="L41" s="32"/>
    </row>
    <row r="42" spans="2:12">
      <c r="B42" s="121"/>
      <c r="C42" s="305"/>
      <c r="D42" s="305"/>
      <c r="E42" s="305"/>
      <c r="F42" s="305"/>
      <c r="G42" s="305"/>
      <c r="H42" s="305"/>
      <c r="I42" s="305"/>
      <c r="J42" s="305"/>
      <c r="K42" s="305"/>
      <c r="L42" s="32"/>
    </row>
    <row r="43" spans="2:12">
      <c r="B43" s="121"/>
      <c r="L43" s="32"/>
    </row>
    <row r="44" spans="2:12">
      <c r="B44" s="121"/>
      <c r="L44" s="32"/>
    </row>
    <row r="45" spans="2:12">
      <c r="B45" s="121"/>
      <c r="L45" s="32"/>
    </row>
    <row r="46" spans="2:12">
      <c r="B46" s="121"/>
      <c r="C46" s="11"/>
      <c r="D46" s="11"/>
      <c r="L46" s="32"/>
    </row>
    <row r="47" spans="2:12">
      <c r="B47" s="121"/>
      <c r="C47" s="11"/>
      <c r="D47" s="11"/>
      <c r="H47" s="135"/>
      <c r="I47" s="135"/>
      <c r="J47" s="135"/>
      <c r="K47" s="135"/>
      <c r="L47" s="32"/>
    </row>
    <row r="48" spans="2:12" ht="12.75" customHeight="1">
      <c r="B48" s="121"/>
      <c r="C48" s="11"/>
      <c r="E48" s="134"/>
      <c r="F48" s="134"/>
      <c r="G48" s="134"/>
      <c r="H48" s="341" t="s">
        <v>138</v>
      </c>
      <c r="I48" s="341"/>
      <c r="J48" s="341"/>
      <c r="K48" s="341"/>
      <c r="L48" s="32"/>
    </row>
    <row r="49" spans="2:12" ht="18.75" customHeight="1">
      <c r="B49" s="121"/>
      <c r="C49" s="11"/>
      <c r="D49" s="134"/>
      <c r="E49" s="134"/>
      <c r="F49" s="134"/>
      <c r="G49" s="134"/>
      <c r="H49" s="373"/>
      <c r="I49" s="373"/>
      <c r="J49" s="373"/>
      <c r="K49" s="373"/>
      <c r="L49" s="32"/>
    </row>
    <row r="50" spans="2:12" ht="15.75">
      <c r="B50" s="121"/>
      <c r="C50" s="11"/>
      <c r="D50" s="134"/>
      <c r="E50" s="134"/>
      <c r="F50" s="134"/>
      <c r="G50" s="134"/>
      <c r="H50" s="134"/>
      <c r="I50" s="134"/>
      <c r="J50" s="134"/>
      <c r="K50" s="134"/>
      <c r="L50" s="32"/>
    </row>
    <row r="51" spans="2:12">
      <c r="B51" s="121"/>
      <c r="C51" s="11"/>
      <c r="E51" s="18"/>
      <c r="F51" s="18"/>
      <c r="G51" s="18"/>
      <c r="H51" s="364" t="s">
        <v>349</v>
      </c>
      <c r="I51" s="364"/>
      <c r="J51" s="364"/>
      <c r="K51" s="364"/>
      <c r="L51" s="18"/>
    </row>
    <row r="52" spans="2:12">
      <c r="B52" s="121"/>
      <c r="C52" s="11"/>
      <c r="D52" s="11"/>
      <c r="L52" s="32"/>
    </row>
  </sheetData>
  <mergeCells count="12">
    <mergeCell ref="H51:K51"/>
    <mergeCell ref="C41:K41"/>
    <mergeCell ref="B36:B38"/>
    <mergeCell ref="L36:L38"/>
    <mergeCell ref="C36:C38"/>
    <mergeCell ref="D36:D38"/>
    <mergeCell ref="H48:K49"/>
    <mergeCell ref="B32:B34"/>
    <mergeCell ref="C32:C34"/>
    <mergeCell ref="D32:D34"/>
    <mergeCell ref="L32:L34"/>
    <mergeCell ref="B30:L30"/>
  </mergeCells>
  <printOptions horizontalCentered="1"/>
  <pageMargins left="0.51181102362204722" right="0.51181102362204722" top="1.3779527559055118" bottom="0.78740157480314965" header="0.31496062992125984" footer="0.31496062992125984"/>
  <pageSetup paperSize="9" scale="80" orientation="landscape" r:id="rId1"/>
  <headerFooter>
    <oddHeader>&amp;C&amp;G</oddHeader>
    <oddFooter xml:space="preserve">&amp;C&amp;G
Página &amp;P de &amp;N
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orcamento</vt:lpstr>
      <vt:lpstr>cronograma</vt:lpstr>
      <vt:lpstr>BDI</vt:lpstr>
      <vt:lpstr>composições</vt:lpstr>
      <vt:lpstr>Mob e Desmob</vt:lpstr>
      <vt:lpstr>Quantitativo</vt:lpstr>
      <vt:lpstr>MERCADO</vt:lpstr>
      <vt:lpstr>BDI!Area_de_impressao</vt:lpstr>
      <vt:lpstr>composições!Area_de_impressao</vt:lpstr>
      <vt:lpstr>cronograma!Area_de_impressao</vt:lpstr>
      <vt:lpstr>MERCADO!Area_de_impressao</vt:lpstr>
      <vt:lpstr>'Mob e Desmob'!Area_de_impressao</vt:lpstr>
      <vt:lpstr>orcamento!Area_de_impressao</vt:lpstr>
      <vt:lpstr>Quantitativo!Area_de_impressao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UnidSan</dc:title>
  <dc:creator>AMAVI - ASSOC. MUN. ALTO VALE</dc:creator>
  <cp:lastModifiedBy>Thiago Lopes</cp:lastModifiedBy>
  <cp:lastPrinted>2024-08-28T14:14:19Z</cp:lastPrinted>
  <dcterms:created xsi:type="dcterms:W3CDTF">2001-06-18T12:32:28Z</dcterms:created>
  <dcterms:modified xsi:type="dcterms:W3CDTF">2024-08-28T14:23:07Z</dcterms:modified>
</cp:coreProperties>
</file>